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231"/>
  <workbookPr defaultThemeVersion="124226"/>
  <mc:AlternateContent xmlns:mc="http://schemas.openxmlformats.org/markup-compatibility/2006">
    <mc:Choice Requires="x15">
      <x15ac:absPath xmlns:x15ac="http://schemas.microsoft.com/office/spreadsheetml/2010/11/ac" url="D:\CHƯƠNG TRÌNH MTQG\DTKK, KKĐT_2025\HS trình đề xuất xây dựng NĐ\1.1. Các Phụ lục kèm ĐA\"/>
    </mc:Choice>
  </mc:AlternateContent>
  <xr:revisionPtr revIDLastSave="0" documentId="13_ncr:1_{B125F67C-C800-4182-8A63-25CB3D83BA6E}" xr6:coauthVersionLast="40" xr6:coauthVersionMax="40" xr10:uidLastSave="{00000000-0000-0000-0000-000000000000}"/>
  <bookViews>
    <workbookView xWindow="-120" yWindow="-120" windowWidth="20730" windowHeight="11160" firstSheet="1" activeTab="1" xr2:uid="{00000000-000D-0000-FFFF-FFFF00000000}"/>
  </bookViews>
  <sheets>
    <sheet name="PL2.Tỷ lệ nghèo" sheetId="27" r:id="rId1"/>
    <sheet name="PL5. TỈNH Tổng hợp DTĐT" sheetId="25" r:id="rId2"/>
  </sheets>
  <externalReferences>
    <externalReference r:id="rId3"/>
  </externalReferences>
  <definedNames>
    <definedName name="_xlnm.Print_Titles" localSheetId="0">'PL2.Tỷ lệ nghèo'!$5:$7</definedName>
  </definedNames>
  <calcPr calcId="191029"/>
</workbook>
</file>

<file path=xl/calcChain.xml><?xml version="1.0" encoding="utf-8"?>
<calcChain xmlns="http://schemas.openxmlformats.org/spreadsheetml/2006/main">
  <c r="H53" i="25" l="1"/>
  <c r="H54" i="25"/>
  <c r="H55" i="25"/>
  <c r="H56" i="25"/>
  <c r="H52" i="25"/>
  <c r="G39" i="25" l="1"/>
  <c r="F39" i="25"/>
  <c r="D39" i="25"/>
  <c r="C39" i="25"/>
  <c r="G35" i="25"/>
  <c r="F35" i="25"/>
  <c r="D35" i="25"/>
  <c r="C35" i="25"/>
  <c r="G33" i="25"/>
  <c r="F33" i="25"/>
  <c r="D33" i="25"/>
  <c r="C33" i="25"/>
  <c r="G30" i="25"/>
  <c r="F30" i="25"/>
  <c r="D30" i="25"/>
  <c r="G28" i="25"/>
  <c r="F28" i="25"/>
  <c r="D28" i="25"/>
  <c r="C28" i="25"/>
  <c r="G25" i="25"/>
  <c r="F25" i="25"/>
  <c r="D25" i="25"/>
  <c r="C25" i="25"/>
  <c r="G23" i="25"/>
  <c r="F23" i="25"/>
  <c r="D23" i="25"/>
  <c r="C23" i="25"/>
  <c r="G20" i="25"/>
  <c r="F20" i="25"/>
  <c r="D20" i="25"/>
  <c r="C20" i="25"/>
  <c r="G18" i="25"/>
  <c r="F18" i="25"/>
  <c r="D18" i="25"/>
  <c r="C18" i="25"/>
  <c r="G15" i="25"/>
  <c r="F15" i="25"/>
  <c r="D15" i="25"/>
  <c r="C15" i="25"/>
  <c r="G13" i="25"/>
  <c r="F13" i="25"/>
  <c r="D13" i="25"/>
  <c r="C13" i="25"/>
  <c r="G11" i="25"/>
  <c r="F11" i="25"/>
  <c r="D11" i="25"/>
  <c r="C11" i="25"/>
  <c r="G8" i="25"/>
  <c r="F8" i="25"/>
  <c r="D8" i="25"/>
  <c r="C8" i="25"/>
  <c r="D7" i="25" l="1"/>
  <c r="H21" i="25"/>
  <c r="C30" i="25"/>
  <c r="C7" i="25" s="1"/>
  <c r="H31" i="25"/>
  <c r="H29" i="25"/>
  <c r="H24" i="25"/>
  <c r="H26" i="25"/>
  <c r="H40" i="25" l="1"/>
  <c r="H36" i="25"/>
  <c r="E194" i="27" l="1"/>
  <c r="E193" i="27"/>
  <c r="E277" i="27" l="1"/>
  <c r="E276" i="27"/>
  <c r="E274" i="27"/>
  <c r="D273" i="27"/>
  <c r="C273" i="27"/>
  <c r="E272" i="27"/>
  <c r="E271" i="27"/>
  <c r="E270" i="27"/>
  <c r="E269" i="27"/>
  <c r="E268" i="27"/>
  <c r="E267" i="27"/>
  <c r="E265" i="27"/>
  <c r="E264" i="27"/>
  <c r="E263" i="27"/>
  <c r="E262" i="27"/>
  <c r="E261" i="27"/>
  <c r="E260" i="27"/>
  <c r="E259" i="27"/>
  <c r="D258" i="27"/>
  <c r="C258" i="27"/>
  <c r="E257" i="27"/>
  <c r="E256" i="27"/>
  <c r="D255" i="27"/>
  <c r="C255" i="27"/>
  <c r="E254" i="27"/>
  <c r="E253" i="27"/>
  <c r="E252" i="27"/>
  <c r="E250" i="27"/>
  <c r="D249" i="27"/>
  <c r="C249" i="27"/>
  <c r="E248" i="27"/>
  <c r="E247" i="27"/>
  <c r="E246" i="27"/>
  <c r="D245" i="27"/>
  <c r="C245" i="27"/>
  <c r="E244" i="27"/>
  <c r="E243" i="27"/>
  <c r="E241" i="27"/>
  <c r="E240" i="27"/>
  <c r="E239" i="27"/>
  <c r="E238" i="27"/>
  <c r="E237" i="27"/>
  <c r="E236" i="27"/>
  <c r="E234" i="27"/>
  <c r="E232" i="27"/>
  <c r="E231" i="27"/>
  <c r="E230" i="27"/>
  <c r="E229" i="27"/>
  <c r="E227" i="27"/>
  <c r="E226" i="27"/>
  <c r="E225" i="27"/>
  <c r="E224" i="27"/>
  <c r="E222" i="27"/>
  <c r="E221" i="27"/>
  <c r="E220" i="27"/>
  <c r="E219" i="27"/>
  <c r="E218" i="27"/>
  <c r="E217" i="27"/>
  <c r="E216" i="27"/>
  <c r="E215" i="27"/>
  <c r="E213" i="27"/>
  <c r="E211" i="27"/>
  <c r="E210" i="27"/>
  <c r="E209" i="27"/>
  <c r="E208" i="27"/>
  <c r="D207" i="27"/>
  <c r="C207" i="27"/>
  <c r="E206" i="27"/>
  <c r="E205" i="27"/>
  <c r="D204" i="27"/>
  <c r="C204" i="27"/>
  <c r="E203" i="27"/>
  <c r="E202" i="27"/>
  <c r="D201" i="27"/>
  <c r="C201" i="27"/>
  <c r="E200" i="27"/>
  <c r="E199" i="27"/>
  <c r="E198" i="27"/>
  <c r="D197" i="27"/>
  <c r="C197" i="27"/>
  <c r="E196" i="27"/>
  <c r="D195" i="27"/>
  <c r="C195" i="27"/>
  <c r="E192" i="27"/>
  <c r="E191" i="27"/>
  <c r="E190" i="27"/>
  <c r="E189" i="27"/>
  <c r="D188" i="27"/>
  <c r="C188" i="27"/>
  <c r="E187" i="27"/>
  <c r="E186" i="27"/>
  <c r="D185" i="27"/>
  <c r="C185" i="27"/>
  <c r="E184" i="27"/>
  <c r="E183" i="27"/>
  <c r="E182" i="27"/>
  <c r="D181" i="27"/>
  <c r="C181" i="27"/>
  <c r="D180" i="27"/>
  <c r="C180" i="27"/>
  <c r="D179" i="27"/>
  <c r="C179" i="27"/>
  <c r="E178" i="27"/>
  <c r="E177" i="27"/>
  <c r="E176" i="27"/>
  <c r="E175" i="27"/>
  <c r="D174" i="27"/>
  <c r="C174" i="27"/>
  <c r="E173" i="27"/>
  <c r="D172" i="27"/>
  <c r="C172" i="27"/>
  <c r="C169" i="27" s="1"/>
  <c r="E171" i="27"/>
  <c r="E170" i="27"/>
  <c r="D169" i="27"/>
  <c r="E168" i="27"/>
  <c r="E167" i="27"/>
  <c r="E166" i="27"/>
  <c r="E165" i="27"/>
  <c r="E164" i="27"/>
  <c r="E163" i="27"/>
  <c r="E162" i="27"/>
  <c r="E161" i="27"/>
  <c r="D160" i="27"/>
  <c r="C160" i="27"/>
  <c r="E159" i="27"/>
  <c r="E157" i="27"/>
  <c r="E156" i="27"/>
  <c r="E155" i="27"/>
  <c r="E154" i="27"/>
  <c r="E153" i="27"/>
  <c r="E152" i="27"/>
  <c r="E151" i="27"/>
  <c r="E150" i="27"/>
  <c r="D149" i="27"/>
  <c r="C149" i="27"/>
  <c r="E148" i="27"/>
  <c r="E147" i="27"/>
  <c r="E146" i="27"/>
  <c r="D145" i="27"/>
  <c r="C145" i="27"/>
  <c r="E143" i="27"/>
  <c r="D142" i="27"/>
  <c r="E142" i="27" s="1"/>
  <c r="C142" i="27"/>
  <c r="E141" i="27"/>
  <c r="D140" i="27"/>
  <c r="C140" i="27"/>
  <c r="E139" i="27"/>
  <c r="D138" i="27"/>
  <c r="C138" i="27"/>
  <c r="E137" i="27"/>
  <c r="E136" i="27"/>
  <c r="E135" i="27"/>
  <c r="E134" i="27"/>
  <c r="D133" i="27"/>
  <c r="E133" i="27" s="1"/>
  <c r="C133" i="27"/>
  <c r="E132" i="27"/>
  <c r="E131" i="27"/>
  <c r="E130" i="27"/>
  <c r="E129" i="27"/>
  <c r="D128" i="27"/>
  <c r="E128" i="27" s="1"/>
  <c r="C128" i="27"/>
  <c r="E127" i="27"/>
  <c r="D126" i="27"/>
  <c r="C126" i="27"/>
  <c r="E125" i="27"/>
  <c r="E124" i="27"/>
  <c r="E123" i="27"/>
  <c r="E122" i="27"/>
  <c r="E121" i="27"/>
  <c r="D120" i="27"/>
  <c r="C120" i="27"/>
  <c r="E119" i="27"/>
  <c r="E118" i="27"/>
  <c r="D117" i="27"/>
  <c r="E117" i="27" s="1"/>
  <c r="C117" i="27"/>
  <c r="E116" i="27"/>
  <c r="D115" i="27"/>
  <c r="C115" i="27"/>
  <c r="E114" i="27"/>
  <c r="E113" i="27"/>
  <c r="D112" i="27"/>
  <c r="C112" i="27"/>
  <c r="E111" i="27"/>
  <c r="E110" i="27"/>
  <c r="E109" i="27"/>
  <c r="D108" i="27"/>
  <c r="E108" i="27" s="1"/>
  <c r="C108" i="27"/>
  <c r="E107" i="27"/>
  <c r="D106" i="27"/>
  <c r="D104" i="27" s="1"/>
  <c r="C106" i="27"/>
  <c r="C104" i="27" s="1"/>
  <c r="E105" i="27"/>
  <c r="E103" i="27"/>
  <c r="E102" i="27"/>
  <c r="E101" i="27"/>
  <c r="E100" i="27"/>
  <c r="D99" i="27"/>
  <c r="C99" i="27"/>
  <c r="E98" i="27"/>
  <c r="E97" i="27"/>
  <c r="E96" i="27"/>
  <c r="D95" i="27"/>
  <c r="E95" i="27" s="1"/>
  <c r="C95" i="27"/>
  <c r="E94" i="27"/>
  <c r="E93" i="27"/>
  <c r="E92" i="27"/>
  <c r="E91" i="27"/>
  <c r="E90" i="27"/>
  <c r="E89" i="27"/>
  <c r="E88" i="27"/>
  <c r="E87" i="27"/>
  <c r="E86" i="27"/>
  <c r="D85" i="27"/>
  <c r="C85" i="27"/>
  <c r="E84" i="27"/>
  <c r="E83" i="27"/>
  <c r="E82" i="27"/>
  <c r="E81" i="27"/>
  <c r="D80" i="27"/>
  <c r="C80" i="27"/>
  <c r="E79" i="27"/>
  <c r="D78" i="27"/>
  <c r="C78" i="27"/>
  <c r="E77" i="27"/>
  <c r="E76" i="27"/>
  <c r="E75" i="27"/>
  <c r="E74" i="27"/>
  <c r="E73" i="27"/>
  <c r="E72" i="27"/>
  <c r="E71" i="27"/>
  <c r="E70" i="27"/>
  <c r="E69" i="27"/>
  <c r="E68" i="27"/>
  <c r="E67" i="27"/>
  <c r="E66" i="27"/>
  <c r="E65" i="27"/>
  <c r="E64" i="27"/>
  <c r="E63" i="27"/>
  <c r="E62" i="27"/>
  <c r="D61" i="27"/>
  <c r="E61" i="27" s="1"/>
  <c r="C61" i="27"/>
  <c r="E60" i="27"/>
  <c r="E59" i="27"/>
  <c r="E58" i="27"/>
  <c r="E57" i="27"/>
  <c r="D56" i="27"/>
  <c r="C56" i="27"/>
  <c r="E55" i="27"/>
  <c r="E54" i="27"/>
  <c r="D53" i="27"/>
  <c r="C53" i="27"/>
  <c r="E52" i="27"/>
  <c r="D51" i="27"/>
  <c r="C51" i="27"/>
  <c r="C48" i="27" s="1"/>
  <c r="E50" i="27"/>
  <c r="E49" i="27"/>
  <c r="E47" i="27"/>
  <c r="E46" i="27"/>
  <c r="D45" i="27"/>
  <c r="D44" i="27" s="1"/>
  <c r="C45" i="27"/>
  <c r="C44" i="27" s="1"/>
  <c r="E43" i="27"/>
  <c r="E42" i="27"/>
  <c r="E41" i="27"/>
  <c r="E40" i="27"/>
  <c r="E39" i="27"/>
  <c r="E38" i="27"/>
  <c r="D37" i="27"/>
  <c r="C37" i="27"/>
  <c r="E36" i="27"/>
  <c r="E35" i="27"/>
  <c r="D34" i="27"/>
  <c r="C34" i="27"/>
  <c r="E33" i="27"/>
  <c r="D32" i="27"/>
  <c r="E32" i="27" s="1"/>
  <c r="C32" i="27"/>
  <c r="E31" i="27"/>
  <c r="E30" i="27"/>
  <c r="D29" i="27"/>
  <c r="E29" i="27" s="1"/>
  <c r="C29" i="27"/>
  <c r="E28" i="27"/>
  <c r="E27" i="27"/>
  <c r="D26" i="27"/>
  <c r="C26" i="27"/>
  <c r="E25" i="27"/>
  <c r="E24" i="27"/>
  <c r="E23" i="27"/>
  <c r="D22" i="27"/>
  <c r="C22" i="27"/>
  <c r="E21" i="27"/>
  <c r="E20" i="27"/>
  <c r="E19" i="27"/>
  <c r="D18" i="27"/>
  <c r="E18" i="27" s="1"/>
  <c r="C18" i="27"/>
  <c r="E17" i="27"/>
  <c r="E16" i="27"/>
  <c r="D15" i="27"/>
  <c r="E15" i="27" s="1"/>
  <c r="C15" i="27"/>
  <c r="E14" i="27"/>
  <c r="E12" i="27"/>
  <c r="D11" i="27"/>
  <c r="C11" i="27"/>
  <c r="E10" i="27"/>
  <c r="D9" i="27"/>
  <c r="C9" i="27"/>
  <c r="E115" i="27" l="1"/>
  <c r="E273" i="27"/>
  <c r="E51" i="27"/>
  <c r="E22" i="27"/>
  <c r="E112" i="27"/>
  <c r="E126" i="27"/>
  <c r="E180" i="27"/>
  <c r="E85" i="27"/>
  <c r="E26" i="27"/>
  <c r="D48" i="27"/>
  <c r="E99" i="27"/>
  <c r="C8" i="27"/>
  <c r="E53" i="27"/>
  <c r="E9" i="27"/>
  <c r="E34" i="27"/>
  <c r="E11" i="27"/>
  <c r="E37" i="27"/>
  <c r="E140" i="27"/>
  <c r="E138" i="27"/>
  <c r="E48" i="27"/>
  <c r="E56" i="27"/>
  <c r="E78" i="27"/>
  <c r="E80" i="27"/>
  <c r="E106" i="27"/>
  <c r="E120" i="27"/>
  <c r="E44" i="27"/>
  <c r="E104" i="27"/>
  <c r="E45" i="27"/>
  <c r="D8" i="27"/>
  <c r="H277" i="27" l="1"/>
  <c r="H276" i="27"/>
  <c r="G275" i="27"/>
  <c r="F275" i="27"/>
  <c r="H274" i="27"/>
  <c r="H273" i="27"/>
  <c r="H272" i="27"/>
  <c r="H271" i="27"/>
  <c r="H270" i="27"/>
  <c r="H269" i="27"/>
  <c r="H268" i="27"/>
  <c r="H267" i="27"/>
  <c r="G266" i="27"/>
  <c r="F266" i="27"/>
  <c r="H265" i="27"/>
  <c r="H264" i="27"/>
  <c r="H263" i="27"/>
  <c r="H262" i="27"/>
  <c r="H261" i="27"/>
  <c r="H260" i="27"/>
  <c r="H259" i="27"/>
  <c r="G258" i="27"/>
  <c r="F258" i="27"/>
  <c r="H257" i="27"/>
  <c r="H256" i="27"/>
  <c r="G255" i="27"/>
  <c r="F255" i="27"/>
  <c r="H254" i="27"/>
  <c r="H253" i="27"/>
  <c r="H252" i="27"/>
  <c r="G251" i="27"/>
  <c r="F251" i="27"/>
  <c r="H250" i="27"/>
  <c r="G249" i="27"/>
  <c r="F249" i="27"/>
  <c r="H248" i="27"/>
  <c r="H247" i="27"/>
  <c r="H246" i="27"/>
  <c r="G245" i="27"/>
  <c r="F245" i="27"/>
  <c r="H244" i="27"/>
  <c r="H243" i="27"/>
  <c r="G242" i="27"/>
  <c r="F242" i="27"/>
  <c r="H241" i="27"/>
  <c r="H240" i="27"/>
  <c r="H239" i="27"/>
  <c r="H238" i="27"/>
  <c r="H237" i="27"/>
  <c r="H236" i="27"/>
  <c r="G235" i="27"/>
  <c r="F235" i="27"/>
  <c r="H234" i="27"/>
  <c r="G233" i="27"/>
  <c r="F233" i="27"/>
  <c r="H232" i="27"/>
  <c r="H231" i="27"/>
  <c r="H230" i="27"/>
  <c r="H229" i="27"/>
  <c r="G228" i="27"/>
  <c r="F228" i="27"/>
  <c r="H227" i="27"/>
  <c r="H226" i="27"/>
  <c r="H225" i="27"/>
  <c r="H224" i="27"/>
  <c r="G223" i="27"/>
  <c r="F223" i="27"/>
  <c r="H222" i="27"/>
  <c r="H221" i="27"/>
  <c r="H220" i="27"/>
  <c r="H219" i="27"/>
  <c r="H218" i="27"/>
  <c r="H217" i="27"/>
  <c r="H216" i="27"/>
  <c r="H215" i="27"/>
  <c r="H213" i="27"/>
  <c r="H211" i="27"/>
  <c r="H210" i="27"/>
  <c r="H209" i="27"/>
  <c r="H208" i="27"/>
  <c r="G207" i="27"/>
  <c r="F207" i="27"/>
  <c r="H206" i="27"/>
  <c r="H205" i="27"/>
  <c r="G204" i="27"/>
  <c r="F204" i="27"/>
  <c r="H203" i="27"/>
  <c r="H202" i="27"/>
  <c r="G201" i="27"/>
  <c r="F201" i="27"/>
  <c r="H200" i="27"/>
  <c r="H199" i="27"/>
  <c r="H198" i="27"/>
  <c r="G197" i="27"/>
  <c r="F197" i="27"/>
  <c r="H196" i="27"/>
  <c r="G195" i="27"/>
  <c r="F195" i="27"/>
  <c r="H194" i="27"/>
  <c r="H193" i="27"/>
  <c r="H192" i="27"/>
  <c r="H191" i="27"/>
  <c r="H190" i="27"/>
  <c r="H189" i="27"/>
  <c r="G188" i="27"/>
  <c r="F188" i="27"/>
  <c r="H187" i="27"/>
  <c r="H186" i="27"/>
  <c r="G185" i="27"/>
  <c r="F185" i="27"/>
  <c r="H184" i="27"/>
  <c r="H183" i="27"/>
  <c r="H182" i="27"/>
  <c r="G181" i="27"/>
  <c r="F181" i="27"/>
  <c r="H180" i="27"/>
  <c r="G179" i="27"/>
  <c r="F179" i="27"/>
  <c r="H178" i="27"/>
  <c r="H177" i="27"/>
  <c r="H176" i="27"/>
  <c r="H175" i="27"/>
  <c r="G174" i="27"/>
  <c r="F174" i="27"/>
  <c r="H173" i="27"/>
  <c r="G172" i="27"/>
  <c r="G169" i="27" s="1"/>
  <c r="F172" i="27"/>
  <c r="F169" i="27" s="1"/>
  <c r="H171" i="27"/>
  <c r="H170" i="27"/>
  <c r="H168" i="27"/>
  <c r="H167" i="27"/>
  <c r="H166" i="27"/>
  <c r="H165" i="27"/>
  <c r="H164" i="27"/>
  <c r="H163" i="27"/>
  <c r="H162" i="27"/>
  <c r="H161" i="27"/>
  <c r="G160" i="27"/>
  <c r="F160" i="27"/>
  <c r="H159" i="27"/>
  <c r="H157" i="27"/>
  <c r="H156" i="27"/>
  <c r="H155" i="27"/>
  <c r="H154" i="27"/>
  <c r="H153" i="27"/>
  <c r="H152" i="27"/>
  <c r="H151" i="27"/>
  <c r="H150" i="27"/>
  <c r="G149" i="27"/>
  <c r="F149" i="27"/>
  <c r="H148" i="27"/>
  <c r="H147" i="27"/>
  <c r="H146" i="27"/>
  <c r="G145" i="27"/>
  <c r="F145" i="27"/>
  <c r="H143" i="27"/>
  <c r="G142" i="27"/>
  <c r="F142" i="27"/>
  <c r="H141" i="27"/>
  <c r="G140" i="27"/>
  <c r="F140" i="27"/>
  <c r="H139" i="27"/>
  <c r="G138" i="27"/>
  <c r="F138" i="27"/>
  <c r="H137" i="27"/>
  <c r="H136" i="27"/>
  <c r="H135" i="27"/>
  <c r="H134" i="27"/>
  <c r="G133" i="27"/>
  <c r="F133" i="27"/>
  <c r="H132" i="27"/>
  <c r="H131" i="27"/>
  <c r="H130" i="27"/>
  <c r="H129" i="27"/>
  <c r="G128" i="27"/>
  <c r="F128" i="27"/>
  <c r="H127" i="27"/>
  <c r="G126" i="27"/>
  <c r="F126" i="27"/>
  <c r="H125" i="27"/>
  <c r="H124" i="27"/>
  <c r="H123" i="27"/>
  <c r="H122" i="27"/>
  <c r="H121" i="27"/>
  <c r="G120" i="27"/>
  <c r="F120" i="27"/>
  <c r="H119" i="27"/>
  <c r="H118" i="27"/>
  <c r="G117" i="27"/>
  <c r="F117" i="27"/>
  <c r="H116" i="27"/>
  <c r="G115" i="27"/>
  <c r="F115" i="27"/>
  <c r="H114" i="27"/>
  <c r="H113" i="27"/>
  <c r="G112" i="27"/>
  <c r="F112" i="27"/>
  <c r="H111" i="27"/>
  <c r="H110" i="27"/>
  <c r="H109" i="27"/>
  <c r="G108" i="27"/>
  <c r="F108" i="27"/>
  <c r="H107" i="27"/>
  <c r="H106" i="27"/>
  <c r="H105" i="27"/>
  <c r="G104" i="27"/>
  <c r="F104" i="27"/>
  <c r="H103" i="27"/>
  <c r="H102" i="27"/>
  <c r="H101" i="27"/>
  <c r="H100" i="27"/>
  <c r="G99" i="27"/>
  <c r="F99" i="27"/>
  <c r="H98" i="27"/>
  <c r="H97" i="27"/>
  <c r="H96" i="27"/>
  <c r="G95" i="27"/>
  <c r="F95" i="27"/>
  <c r="H94" i="27"/>
  <c r="H93" i="27"/>
  <c r="H92" i="27"/>
  <c r="H91" i="27"/>
  <c r="H90" i="27"/>
  <c r="H89" i="27"/>
  <c r="H88" i="27"/>
  <c r="H87" i="27"/>
  <c r="H86" i="27"/>
  <c r="G85" i="27"/>
  <c r="F85" i="27"/>
  <c r="H84" i="27"/>
  <c r="H83" i="27"/>
  <c r="H82" i="27"/>
  <c r="H81" i="27"/>
  <c r="G80" i="27"/>
  <c r="F80" i="27"/>
  <c r="H79" i="27"/>
  <c r="G78" i="27"/>
  <c r="F78" i="27"/>
  <c r="H77" i="27"/>
  <c r="H76" i="27"/>
  <c r="H75" i="27"/>
  <c r="H74" i="27"/>
  <c r="H73" i="27"/>
  <c r="H72" i="27"/>
  <c r="H71" i="27"/>
  <c r="H70" i="27"/>
  <c r="H69" i="27"/>
  <c r="H68" i="27"/>
  <c r="H67" i="27"/>
  <c r="H66" i="27"/>
  <c r="H65" i="27"/>
  <c r="H64" i="27"/>
  <c r="H63" i="27"/>
  <c r="H62" i="27"/>
  <c r="G61" i="27"/>
  <c r="F61" i="27"/>
  <c r="H60" i="27"/>
  <c r="H59" i="27"/>
  <c r="H58" i="27"/>
  <c r="H57" i="27"/>
  <c r="G56" i="27"/>
  <c r="F56" i="27"/>
  <c r="H55" i="27"/>
  <c r="H54" i="27"/>
  <c r="G53" i="27"/>
  <c r="F53" i="27"/>
  <c r="H52" i="27"/>
  <c r="H51" i="27"/>
  <c r="H50" i="27"/>
  <c r="H49" i="27"/>
  <c r="G48" i="27"/>
  <c r="F48" i="27"/>
  <c r="H47" i="27"/>
  <c r="H46" i="27"/>
  <c r="H45" i="27"/>
  <c r="G44" i="27"/>
  <c r="F44" i="27"/>
  <c r="H43" i="27"/>
  <c r="H42" i="27"/>
  <c r="H41" i="27"/>
  <c r="H40" i="27"/>
  <c r="H39" i="27"/>
  <c r="H38" i="27"/>
  <c r="G37" i="27"/>
  <c r="F37" i="27"/>
  <c r="H36" i="27"/>
  <c r="H35" i="27"/>
  <c r="G34" i="27"/>
  <c r="F34" i="27"/>
  <c r="H33" i="27"/>
  <c r="G32" i="27"/>
  <c r="F32" i="27"/>
  <c r="H31" i="27"/>
  <c r="H30" i="27"/>
  <c r="G29" i="27"/>
  <c r="F29" i="27"/>
  <c r="H28" i="27"/>
  <c r="H27" i="27"/>
  <c r="G26" i="27"/>
  <c r="F26" i="27"/>
  <c r="H25" i="27"/>
  <c r="H24" i="27"/>
  <c r="H23" i="27"/>
  <c r="G22" i="27"/>
  <c r="F22" i="27"/>
  <c r="H21" i="27"/>
  <c r="H20" i="27"/>
  <c r="H19" i="27"/>
  <c r="G18" i="27"/>
  <c r="F18" i="27"/>
  <c r="H17" i="27"/>
  <c r="H16" i="27"/>
  <c r="G15" i="27"/>
  <c r="F15" i="27"/>
  <c r="H14" i="27"/>
  <c r="H13" i="27"/>
  <c r="H12" i="27"/>
  <c r="G11" i="27"/>
  <c r="F11" i="27"/>
  <c r="H10" i="27"/>
  <c r="G9" i="27"/>
  <c r="F9" i="27"/>
  <c r="H128" i="27" l="1"/>
  <c r="H133" i="27"/>
  <c r="H138" i="27"/>
  <c r="H142" i="27"/>
  <c r="H34" i="27"/>
  <c r="H80" i="27"/>
  <c r="H115" i="27"/>
  <c r="H29" i="27"/>
  <c r="H53" i="27"/>
  <c r="H32" i="27"/>
  <c r="H78" i="27"/>
  <c r="H95" i="27"/>
  <c r="H120" i="27"/>
  <c r="H126" i="27"/>
  <c r="I126" i="27" s="1"/>
  <c r="H61" i="27"/>
  <c r="H140" i="27"/>
  <c r="H37" i="27"/>
  <c r="H112" i="27"/>
  <c r="F8" i="27"/>
  <c r="H22" i="27"/>
  <c r="H44" i="27"/>
  <c r="H99" i="27"/>
  <c r="I99" i="27" s="1"/>
  <c r="H104" i="27"/>
  <c r="H26" i="27"/>
  <c r="H117" i="27"/>
  <c r="G8" i="27"/>
  <c r="H18" i="27"/>
  <c r="H11" i="27"/>
  <c r="H56" i="27"/>
  <c r="H48" i="27"/>
  <c r="H108" i="27"/>
  <c r="H15" i="27"/>
  <c r="I15" i="27" s="1"/>
  <c r="H85" i="27"/>
  <c r="H9" i="27"/>
  <c r="I128" i="27"/>
  <c r="I142" i="27" l="1"/>
  <c r="I117" i="27"/>
  <c r="I85" i="27"/>
  <c r="I11" i="27"/>
  <c r="I37" i="27"/>
  <c r="I120" i="27"/>
  <c r="I9" i="27"/>
  <c r="I80" i="27"/>
  <c r="I32" i="27"/>
  <c r="I56" i="27"/>
  <c r="I108" i="27"/>
  <c r="I18" i="27"/>
  <c r="I48" i="27"/>
  <c r="I26" i="27"/>
  <c r="I61" i="27"/>
  <c r="I115" i="27"/>
  <c r="I133" i="27"/>
  <c r="I104" i="27"/>
  <c r="I112" i="27"/>
  <c r="I95" i="27"/>
  <c r="I78" i="27"/>
  <c r="I34" i="27"/>
  <c r="I22" i="27"/>
  <c r="I53" i="27"/>
  <c r="I140" i="27"/>
  <c r="I29" i="27"/>
  <c r="I138" i="27"/>
  <c r="I44" i="27" l="1"/>
  <c r="E76" i="25" l="1"/>
  <c r="H76" i="25"/>
  <c r="F75" i="25"/>
  <c r="G75" i="25"/>
  <c r="C75" i="25"/>
  <c r="D75" i="25"/>
  <c r="F73" i="25"/>
  <c r="G73" i="25"/>
  <c r="H74" i="25"/>
  <c r="E74" i="25"/>
  <c r="C73" i="25"/>
  <c r="D73" i="25"/>
  <c r="H71" i="25"/>
  <c r="G70" i="25"/>
  <c r="F70" i="25"/>
  <c r="E71" i="25"/>
  <c r="C70" i="25"/>
  <c r="D70" i="25"/>
  <c r="H69" i="25"/>
  <c r="G68" i="25"/>
  <c r="F68" i="25"/>
  <c r="E69" i="25"/>
  <c r="C68" i="25"/>
  <c r="D68" i="25"/>
  <c r="E67" i="25"/>
  <c r="H67" i="25"/>
  <c r="G66" i="25"/>
  <c r="F66" i="25"/>
  <c r="C66" i="25"/>
  <c r="D66" i="25"/>
  <c r="E65" i="25"/>
  <c r="E64" i="25"/>
  <c r="H65" i="25"/>
  <c r="H64" i="25"/>
  <c r="G63" i="25"/>
  <c r="F63" i="25"/>
  <c r="C63" i="25"/>
  <c r="D63" i="25"/>
  <c r="H62" i="25"/>
  <c r="E62" i="25"/>
  <c r="G61" i="25"/>
  <c r="F61" i="25"/>
  <c r="C61" i="25"/>
  <c r="D61" i="25"/>
  <c r="E60" i="25"/>
  <c r="H60" i="25"/>
  <c r="G59" i="25"/>
  <c r="F59" i="25"/>
  <c r="C59" i="25"/>
  <c r="D59" i="25"/>
  <c r="H58" i="25"/>
  <c r="E58" i="25"/>
  <c r="H50" i="25"/>
  <c r="E53" i="25"/>
  <c r="E54" i="25"/>
  <c r="E55" i="25"/>
  <c r="E56" i="25"/>
  <c r="E52" i="25"/>
  <c r="G51" i="25"/>
  <c r="F51" i="25"/>
  <c r="C51" i="25"/>
  <c r="D51" i="25"/>
  <c r="E50" i="25"/>
  <c r="C49" i="25"/>
  <c r="D49" i="25"/>
  <c r="E46" i="25"/>
  <c r="E47" i="25"/>
  <c r="E48" i="25"/>
  <c r="E45" i="25"/>
  <c r="C44" i="25"/>
  <c r="D44" i="25"/>
  <c r="F44" i="25"/>
  <c r="G44" i="25"/>
  <c r="E31" i="25"/>
  <c r="E29" i="25"/>
  <c r="E26" i="25"/>
  <c r="E24" i="25"/>
  <c r="E21" i="25"/>
  <c r="H38" i="25"/>
  <c r="E38" i="25"/>
  <c r="H37" i="25"/>
  <c r="E37" i="25"/>
  <c r="E40" i="25"/>
  <c r="H32" i="25"/>
  <c r="E32" i="25"/>
  <c r="H27" i="25"/>
  <c r="E27" i="25"/>
  <c r="H17" i="25"/>
  <c r="E17" i="25"/>
  <c r="H22" i="25"/>
  <c r="E22" i="25"/>
  <c r="E36" i="25"/>
  <c r="H34" i="25"/>
  <c r="E34" i="25"/>
  <c r="H19" i="25"/>
  <c r="E19" i="25"/>
  <c r="H16" i="25"/>
  <c r="E16" i="25"/>
  <c r="H14" i="25"/>
  <c r="E14" i="25"/>
  <c r="H12" i="25"/>
  <c r="E12" i="25"/>
  <c r="H10" i="25"/>
  <c r="E10" i="25"/>
  <c r="H9" i="25"/>
  <c r="E9" i="25"/>
  <c r="E39" i="25" l="1"/>
  <c r="H39" i="25"/>
  <c r="F41" i="25"/>
  <c r="F7" i="25" s="1"/>
  <c r="G41" i="25"/>
  <c r="G7" i="25" s="1"/>
  <c r="I39" i="25" l="1"/>
  <c r="E30" i="25" l="1"/>
  <c r="H13" i="25" l="1"/>
  <c r="H8" i="25"/>
  <c r="H11" i="25"/>
  <c r="E15" i="25"/>
  <c r="H33" i="25"/>
  <c r="E28" i="25"/>
  <c r="E23" i="25"/>
  <c r="H18" i="25"/>
  <c r="E8" i="25"/>
  <c r="E11" i="25"/>
  <c r="E13" i="25"/>
  <c r="I13" i="25" s="1"/>
  <c r="H15" i="25"/>
  <c r="E33" i="25"/>
  <c r="E25" i="25"/>
  <c r="E20" i="25"/>
  <c r="E18" i="25"/>
  <c r="H47" i="25"/>
  <c r="H48" i="25"/>
  <c r="H45" i="25"/>
  <c r="H46" i="25"/>
  <c r="I33" i="25" l="1"/>
  <c r="I18" i="25"/>
  <c r="I15" i="25"/>
  <c r="I11" i="25"/>
  <c r="I8" i="25"/>
  <c r="G57" i="25"/>
  <c r="F57" i="25"/>
  <c r="D57" i="25"/>
  <c r="C57" i="25"/>
  <c r="H23" i="25" l="1"/>
  <c r="I23" i="25" s="1"/>
  <c r="H25" i="25"/>
  <c r="I25" i="25" s="1"/>
  <c r="H20" i="25"/>
  <c r="I20" i="25" s="1"/>
  <c r="H28" i="25"/>
  <c r="I28" i="25" s="1"/>
  <c r="H35" i="25"/>
  <c r="H30" i="25"/>
  <c r="I30" i="25" s="1"/>
  <c r="E35" i="25" l="1"/>
  <c r="I35" i="25" s="1"/>
</calcChain>
</file>

<file path=xl/sharedStrings.xml><?xml version="1.0" encoding="utf-8"?>
<sst xmlns="http://schemas.openxmlformats.org/spreadsheetml/2006/main" count="389" uniqueCount="177">
  <si>
    <t>TT</t>
  </si>
  <si>
    <t>Tỷ lệ (%)</t>
  </si>
  <si>
    <t>I</t>
  </si>
  <si>
    <t>Tỉnh/Dân tộc</t>
  </si>
  <si>
    <t>B</t>
  </si>
  <si>
    <t>Tổng số hộ DTTS sinh sống tại xã khu vực III và Thôn ĐBKK</t>
  </si>
  <si>
    <t>Trong đó: Tổng số hộ nghèo DTTS</t>
  </si>
  <si>
    <t>Tiêu chí 1: Tỷ lệ hộ nghèo DTTS tại thời điểm 31/12/2019</t>
  </si>
  <si>
    <t>Tổng số hộ DTTS sinh sống tại xã khu vực III và Thôn ĐBKK tại xã KV I, II</t>
  </si>
  <si>
    <t>Dân tộc Pu Péo</t>
  </si>
  <si>
    <t>Dân tộc Lô Lô</t>
  </si>
  <si>
    <t>Dân tộc Cờ Lao</t>
  </si>
  <si>
    <t>Dân tộc Phù Lá</t>
  </si>
  <si>
    <t>Dân tộc Bố Y</t>
  </si>
  <si>
    <t>Dân tộc Pà Thẻn</t>
  </si>
  <si>
    <t>Dân tộc Mông</t>
  </si>
  <si>
    <t>Dân tộc La Chí</t>
  </si>
  <si>
    <t>HÀ GIANG</t>
  </si>
  <si>
    <t>Dân tộc M'Nông</t>
  </si>
  <si>
    <t>Dân tộc Mạ</t>
  </si>
  <si>
    <t>Dân tộc Tày</t>
  </si>
  <si>
    <t>Dân tộc Nùng</t>
  </si>
  <si>
    <t>Dân tộc Dao</t>
  </si>
  <si>
    <t>Dân tộc Ê Đê</t>
  </si>
  <si>
    <t>HÒA BÌNH</t>
  </si>
  <si>
    <t>Dân tộc Cống</t>
  </si>
  <si>
    <t>Dân tộc Mảng</t>
  </si>
  <si>
    <t>Dân tộc Lự</t>
  </si>
  <si>
    <t>Dân tộc Si La</t>
  </si>
  <si>
    <t>Dân tộc Giáy</t>
  </si>
  <si>
    <t>Dân tộc Hà Nhì</t>
  </si>
  <si>
    <t>Dân tộc Kháng</t>
  </si>
  <si>
    <t>Dân tộc Khơ Mú</t>
  </si>
  <si>
    <t>Dân tộc La Hủ</t>
  </si>
  <si>
    <t>Dân tộc Lào</t>
  </si>
  <si>
    <t>Dân tộc Mường</t>
  </si>
  <si>
    <t>Dân tộc Ơ Đu</t>
  </si>
  <si>
    <t>Dân tộc Chăm</t>
  </si>
  <si>
    <t>Dân tộc Ba Na</t>
  </si>
  <si>
    <t>Dân tộc Gia rai</t>
  </si>
  <si>
    <t>PHÚ YÊN</t>
  </si>
  <si>
    <t>Dân tộc Chứt</t>
  </si>
  <si>
    <t>Dân tộc Bru-Vân Kiều</t>
  </si>
  <si>
    <t>QUẢNG BÌNH</t>
  </si>
  <si>
    <t>YÊN BÁI</t>
  </si>
  <si>
    <t>QUẢNG TRỊ</t>
  </si>
  <si>
    <t>Dân tộc La Ha</t>
  </si>
  <si>
    <t>SƠN LA</t>
  </si>
  <si>
    <t xml:space="preserve">Dân tộc Dao </t>
  </si>
  <si>
    <t>Dân tộc Cơ Tu</t>
  </si>
  <si>
    <t>ĐẮK NÔNG</t>
  </si>
  <si>
    <t>NGHỆ AN</t>
  </si>
  <si>
    <t>NINH THUẬN</t>
  </si>
  <si>
    <t>THANH HOÁ</t>
  </si>
  <si>
    <t>THỪA THIÊN HUẾ</t>
  </si>
  <si>
    <t>Dân tộc Hrê</t>
  </si>
  <si>
    <t>Dân tộc Co</t>
  </si>
  <si>
    <t>Dân tộc Tà Ôi</t>
  </si>
  <si>
    <t>Dân tộc Sán Chay</t>
  </si>
  <si>
    <t>QUẢNG NGÃI</t>
  </si>
  <si>
    <t>Dân tộc Raglay</t>
  </si>
  <si>
    <t>THÁI NGUYÊN</t>
  </si>
  <si>
    <t>GIA LAI</t>
  </si>
  <si>
    <t>PHÚ THỌ</t>
  </si>
  <si>
    <t xml:space="preserve">Dân tộc Xơ Đăng </t>
  </si>
  <si>
    <t>Dân tộc Giẻ Triêng</t>
  </si>
  <si>
    <t>Dân tộc Khơ me</t>
  </si>
  <si>
    <t>Dân tộc Xơ Đăng</t>
  </si>
  <si>
    <t>Dân tộc Xinh mun</t>
  </si>
  <si>
    <t>ĐIỆN BIÊN</t>
  </si>
  <si>
    <t>LAI CHÂU</t>
  </si>
  <si>
    <t>ỦY BAN DÂN TỘC</t>
  </si>
  <si>
    <t>II</t>
  </si>
  <si>
    <t>CAO BẰNG</t>
  </si>
  <si>
    <t>LÀO CAI</t>
  </si>
  <si>
    <t>TUYÊN QUANG</t>
  </si>
  <si>
    <t>Rơ Măm</t>
  </si>
  <si>
    <t>Dân tộc Rơ Măm</t>
  </si>
  <si>
    <t>Dân tộc Giẻ- Triêng</t>
  </si>
  <si>
    <t>Dân tộc M'nông</t>
  </si>
  <si>
    <t>QUẢNG NAM</t>
  </si>
  <si>
    <t>KHÁNH HÒA</t>
  </si>
  <si>
    <t xml:space="preserve">BÌNH PHƯỚC </t>
  </si>
  <si>
    <t xml:space="preserve">BÌNH ĐỊNH </t>
  </si>
  <si>
    <t xml:space="preserve">LẠNG SƠN </t>
  </si>
  <si>
    <t>Dân tộc Gia Rai</t>
  </si>
  <si>
    <t>Dân tộc Dao*</t>
  </si>
  <si>
    <t>Dân tộc Lào*</t>
  </si>
  <si>
    <t>Dân tộc Brâu *</t>
  </si>
  <si>
    <t>Dân tộc Khmer</t>
  </si>
  <si>
    <t xml:space="preserve">Dân tộc Hrê </t>
  </si>
  <si>
    <t>Dân tộc Ba na</t>
  </si>
  <si>
    <t>Dân tộc Cơho</t>
  </si>
  <si>
    <t>CẢ NƯỚC 
(32 dân tộc còn gặp nhiều khó khăn của 30 tỉnh)</t>
  </si>
  <si>
    <t>Dân tộc Xinh Mun</t>
  </si>
  <si>
    <t>Dân tộc Bru_Vân Kiều</t>
  </si>
  <si>
    <t>Dân tộc Cơ Ho</t>
  </si>
  <si>
    <t xml:space="preserve">Dân tộc Gia Rai </t>
  </si>
  <si>
    <t>HÀ TĨNH</t>
  </si>
  <si>
    <t>ĐĂK LẮK*</t>
  </si>
  <si>
    <t>KON TUM *</t>
  </si>
  <si>
    <t xml:space="preserve">AN GIANG </t>
  </si>
  <si>
    <t>Lai Châu</t>
  </si>
  <si>
    <t>Hà Giang</t>
  </si>
  <si>
    <t>Điện Biên</t>
  </si>
  <si>
    <t>Lào Cai</t>
  </si>
  <si>
    <t>Sơn La</t>
  </si>
  <si>
    <t>Quảng Nam</t>
  </si>
  <si>
    <t>Quảng Ngãi</t>
  </si>
  <si>
    <t>Quảng Trị</t>
  </si>
  <si>
    <t>Thừa Thiên Huế</t>
  </si>
  <si>
    <t>Nghệ An</t>
  </si>
  <si>
    <t>Yên Bái</t>
  </si>
  <si>
    <t>Thanh Hóa</t>
  </si>
  <si>
    <t>Quảng Bình</t>
  </si>
  <si>
    <t>Đắk Nông</t>
  </si>
  <si>
    <t>Phú Yên</t>
  </si>
  <si>
    <t>Thái Nguyên</t>
  </si>
  <si>
    <t>Gia Lai</t>
  </si>
  <si>
    <t>Phú Thọ</t>
  </si>
  <si>
    <t>Cao Bằng</t>
  </si>
  <si>
    <t>Bắk Kạn</t>
  </si>
  <si>
    <t>Tuyên Quang</t>
  </si>
  <si>
    <t>Khánh Hòa</t>
  </si>
  <si>
    <t>Lạng Sơn</t>
  </si>
  <si>
    <t>Bình Phước</t>
  </si>
  <si>
    <t>Kon Tum</t>
  </si>
  <si>
    <t>Đắk Lắc</t>
  </si>
  <si>
    <t>An Giang</t>
  </si>
  <si>
    <t xml:space="preserve">Đắk Lắk </t>
  </si>
  <si>
    <t>BẮK KẠN</t>
  </si>
  <si>
    <t>Đắk Lắk</t>
  </si>
  <si>
    <t>Dân tộc X'tiêng</t>
  </si>
  <si>
    <t>Sơn La*</t>
  </si>
  <si>
    <t xml:space="preserve">Dân tộc Mông </t>
  </si>
  <si>
    <t xml:space="preserve">SƠN LA* </t>
  </si>
  <si>
    <t>ĐIỆN BIÊN*</t>
  </si>
  <si>
    <t xml:space="preserve">Trong Biểu tổng kết QĐ 39, cơ bản các số liệu báo cáo đến 31/12/2019 của các tỉnh không khớp với số liệu năm 2019 đã gửi UBDT đã thẩm định. Nên Ban soạn thảo  giữ nguyên số liệu của năm 2019 theo Tờ trình 891/TTr-UBDT ngày 06/7/2021 </t>
  </si>
  <si>
    <t>ĐẮK LẮK</t>
  </si>
  <si>
    <t>KON TUM</t>
  </si>
  <si>
    <t>* Sơn La: Tại Tờ trình 891/TTr-UBDT ngày 06/7/2021 thì Sơn La có 4DTKK; ngày 30/8/2021 Sơn La có văn bản 315/BC-UBND đề nghị bổ sung thêm 02 dân tộc: Dân tộc Dao (đạt tiêu chí 1) cư trú tập trung ở 9 thôn ĐBKK với 255 hộ nghèo/989 hộ; Dân tộc Lào (đạt tiêu chí 1) cư trú ở 48 thôn ĐBKK với 1455 hộ nghèo/3935 hộ. Do 02 dân tộc này sống tập trung tại xã, thôn ĐBKK nên Ban soạn thảo tổng hợp số liệu vào Biểu rà soát năm 2023</t>
  </si>
  <si>
    <t>* Điện Biên: Tại Tờ trình 891/TTr-UBDT ngày 06/7/2021 thì Điện Biên có 6 DTKK; Tại biểu báo cáo tổng kết tình hình thực hiện QĐ 39 có thêm 02 dân tộc: Dân tộc Dao (có tỷ lệ hộ nghèo là 43,53%) với 606 hộ nghèo/1392 hộ; Dân tộc Sán Chay (có tỷ lệ hộ nghèo là 39,02%) với 16 hộ nghèo/41 hộ. Do 02 dân tộc này sống tập trung tại xã, thôn ĐBKK nên Ban soạn thảo tổng hợp số liệu vào Biểu rà soát năm 2023 của tỉnh Điện Biên</t>
  </si>
  <si>
    <r>
      <rPr>
        <b/>
        <i/>
        <u/>
        <sz val="10"/>
        <color indexed="8"/>
        <rFont val="Times New Roman"/>
        <family val="1"/>
      </rPr>
      <t>Ghi chú:</t>
    </r>
    <r>
      <rPr>
        <i/>
        <sz val="10"/>
        <color indexed="8"/>
        <rFont val="Times New Roman"/>
        <family val="1"/>
      </rPr>
      <t xml:space="preserve">  </t>
    </r>
  </si>
  <si>
    <t xml:space="preserve">Ghi chú: </t>
  </si>
  <si>
    <t>* Kon Tum: theo rà soát báo cáo năm 2021 thì được UBDT thẩm định (Tại tờ trình 891 ngày 6/7/2021) có 02 dân tộc ĐT trong đó có dân tộc BRâu; CV số 85/UBDT-DTTS ngày  18/01/2024 cũng có 02 DT Rơ Măm và Brâu. Tuy nhiên DT Brâu sinh sống tại 1 xã biên giới khu vực I nếu theo QĐ 39 (xã KV III và thôn ĐBKK) thì BRâu không thuộc đối tượng rà soát đối với DT đặc thù mà chỉ là DT rất ít người</t>
  </si>
  <si>
    <t>Hà Tĩnh</t>
  </si>
  <si>
    <t>Brâu*</t>
  </si>
  <si>
    <t>A</t>
  </si>
  <si>
    <t>* ĐĂK LẮK không thuộc DS các tỉnh có DT đặc thù (TDA 9.1) giai đoạn 2021-2025</t>
  </si>
  <si>
    <t>CẢ NƯỚC 
(13 dân tộc kk đặc thù 
của 12 tỉnh)</t>
  </si>
  <si>
    <t>SỐ LIỆU 
CỦA TỪNG TỈNH</t>
  </si>
  <si>
    <t>Tên Tỉnh</t>
  </si>
  <si>
    <t xml:space="preserve"> Tổng số hộ nghèo DTTS</t>
  </si>
  <si>
    <t>Tổng số hộ nghèo DTTS</t>
  </si>
  <si>
    <t>Tỷ lệ hộ nghèo DTTS (%)</t>
  </si>
  <si>
    <t xml:space="preserve">Dân tộc Brâu sống tập trung ở xã khu vực 1 (xã Bờ Y), 
không thuộc phạm vi quy định của QĐ 39 nên không phải là DT đặc thù </t>
  </si>
  <si>
    <t>Bình Định (Không có số liệu tại báo cáo năm 2021, nên lấy số liệu bc năm 2024)</t>
  </si>
  <si>
    <t>Tiêu chí 1: Tỷ lệ hộ nghèo DTTS tại thời điểm 31/12/2023</t>
  </si>
  <si>
    <t xml:space="preserve">Tăng giảm tỷ lệ nghèo (+ Tăng; - là giảm)
</t>
  </si>
  <si>
    <t>7=(6)-(3)</t>
  </si>
  <si>
    <t>Điện Biên (năm 2021 không có DT này, nên lấy số liệu của tỉnh năm 2024)</t>
  </si>
  <si>
    <t>Dân tộc Tày (năm 2021 thiếu số liệu tại Tiêu chí 2 và 3 nên lấy số liệu theo BC năm 2024)</t>
  </si>
  <si>
    <t>Điện Biên (*)</t>
  </si>
  <si>
    <t>Bình Định (năm 2021 không có số liệu ở tiêu chí 2 và 3, nên lấy số liệu năm 2024 theo bc của tỉnh)</t>
  </si>
  <si>
    <t>Dân tộc Bana (năm 2021 không có số liệu ở tiêu chí 2 và 3, nên lấy số liệu năm 2024 theo bc của tỉnh)</t>
  </si>
  <si>
    <t>SỐ LIỆU CỤ THỂ
CỦA TỪNG TỈNH</t>
  </si>
  <si>
    <t>Cơ bản các tỉnh gửi báo cáo chậm nhiều so với thời hạn (lần 1 là 15/4/2024; gia hạn lần 2: 15/5/2024): An Giang (28/6); Đắk Lắk (đính chính báo cáo gửi ngày 22/7); Kon Tum (27/5 đính chính số liệu 6/6); Bình Phước (31/5); Quảng Nam (27/5); Bình Định (28/5); Hà Tĩnh (05/6); ;  Số liệu các tỉnh gửi về phải điều chỉnh lại do danh sách dân tộc KK không khớp với Danh sách đã được Ủy ban Dân tộc thẩm định năm 2021. Đắk Lắk: gửi báo cáo ngày 27/6 tuy nhiên số liệu báo cáo chưa chính xác do không có DT M'Nông mà lại có Bru Vân Kiều, mà Bru Vân Kiều lại không có trong DS DTKK được UBDT thẩm định năm 2019; đến 22/7/2024, Ban Dân tộc đã đính chính số liệu và nội dung báo cáo. Kon Tum thiếu tổng hợp số liệu các dân tộc của toàn tỉnh mà mới chỉ ở cấp huyện, xã....</t>
  </si>
  <si>
    <t>Hòa Bình (năm 2021 thiếu số liệu, nên lấy số liệu theo BC năm 2024)</t>
  </si>
  <si>
    <t>Ninh Thuận (năm 2021 không có số liệu, nên lấy số liệu theo bc 2024)</t>
  </si>
  <si>
    <r>
      <rPr>
        <b/>
        <sz val="13"/>
        <rFont val="Times New Roman"/>
        <family val="1"/>
      </rPr>
      <t>Kết quả rà soát các dân tộc còn gặp nhiều khó khăn giai đoạn 2021-2025
(Tỷ lệ hộ nghèo)</t>
    </r>
    <r>
      <rPr>
        <sz val="13"/>
        <rFont val="Times New Roman"/>
        <family val="1"/>
      </rPr>
      <t xml:space="preserve">
</t>
    </r>
    <r>
      <rPr>
        <i/>
        <sz val="13"/>
        <rFont val="Times New Roman"/>
        <family val="1"/>
      </rPr>
      <t>(Kèm theo Tờ trình số       /TTr-UBDT ngày        tháng      năm 2024 của Ủy ban Dân tộc)</t>
    </r>
  </si>
  <si>
    <t>Phụ lục 1</t>
  </si>
  <si>
    <t>Dân tộc Dao* (năm 2021 không có DT này, nên lấy số liệu theo bc của năm 2024)</t>
  </si>
  <si>
    <t>Dân tộc Sán Chay*  (năm 2021 không có DT này, nên lấy số liệu theo bc của năm 2024)</t>
  </si>
  <si>
    <t>Trong Biểu tổng kết Quyết định 39, cơ bản các số liệu báo cáo đến 31/12/2019 của các tỉnh không khớp với số liệu năm 2019 đã gửi UBDT đã thẩm định. Nên Ban soạn thảo giữ nguyên số liệu của năm 2019 theo Tờ trình 891/TTr-UBDT ngày 06/7/2021</t>
  </si>
  <si>
    <t>PHỤ LỤC SỐ 03</t>
  </si>
  <si>
    <t>Tỷ lệ hộ nghèo DTTS tại thời điểm 30/11/2024</t>
  </si>
  <si>
    <r>
      <rPr>
        <b/>
        <sz val="12"/>
        <rFont val="Times New Roman"/>
        <family val="1"/>
      </rPr>
      <t>Thực trạng hộ nghèo của các dân tộc có khó khăn đặc thù đến thời điểm 30/11/2024</t>
    </r>
    <r>
      <rPr>
        <b/>
        <sz val="14"/>
        <rFont val="Times New Roman"/>
        <family val="1"/>
      </rPr>
      <t xml:space="preserve">
</t>
    </r>
    <r>
      <rPr>
        <i/>
        <sz val="14"/>
        <rFont val="Times New Roman"/>
        <family val="1"/>
      </rPr>
      <t>(Kèm theo Báo cáo tổng kết, đánh giá thực hiện 
Quyết định số 39/2020/QĐ-TTg ngày 31/12/2020)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</si>
</sst>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3" formatCode="_(* #,##0.00_);_(* \(#,##0.00\);_(* &quot;-&quot;??_);_(@_)"/>
    <numFmt numFmtId="164" formatCode="_(* #,##0_);_(* \(#,##0\);_(* &quot;-&quot;??_);_(@_)"/>
    <numFmt numFmtId="165" formatCode="_-* #,##0\ _₫_-;\-* #,##0\ _₫_-;_-* &quot;-&quot;??\ _₫_-;_-@_-"/>
    <numFmt numFmtId="166" formatCode="_(* #,##0.0_);_(* \(#,##0.0\);_(* &quot;-&quot;??_);_(@_)"/>
    <numFmt numFmtId="167" formatCode="0.0%"/>
    <numFmt numFmtId="168" formatCode="#,##0.0"/>
    <numFmt numFmtId="169" formatCode="_ * #,##0_ ;_ * \-#,##0_ ;_ * &quot;-&quot;??_ ;_ @_ "/>
  </numFmts>
  <fonts count="54" x14ac:knownFonts="1">
    <font>
      <sz val="11"/>
      <color theme="1"/>
      <name val="Calibri"/>
      <family val="2"/>
      <scheme val="minor"/>
    </font>
    <font>
      <sz val="12"/>
      <color theme="1"/>
      <name val="Times New Roman"/>
      <family val="2"/>
    </font>
    <font>
      <sz val="12"/>
      <color theme="1"/>
      <name val="Times New Roman"/>
      <family val="2"/>
    </font>
    <font>
      <sz val="11"/>
      <color indexed="8"/>
      <name val="Calibri"/>
      <family val="2"/>
    </font>
    <font>
      <sz val="12"/>
      <name val="Times New Roman"/>
      <family val="1"/>
    </font>
    <font>
      <sz val="11"/>
      <color theme="1"/>
      <name val="Calibri"/>
      <family val="2"/>
      <charset val="163"/>
      <scheme val="minor"/>
    </font>
    <font>
      <sz val="10"/>
      <color indexed="8"/>
      <name val="Arial"/>
      <family val="2"/>
    </font>
    <font>
      <b/>
      <sz val="10"/>
      <name val="Times New Roman"/>
      <family val="1"/>
    </font>
    <font>
      <b/>
      <sz val="9"/>
      <name val="Times New Roman"/>
      <family val="1"/>
    </font>
    <font>
      <sz val="9"/>
      <name val="Calibri"/>
      <family val="2"/>
      <scheme val="minor"/>
    </font>
    <font>
      <b/>
      <sz val="9"/>
      <name val="Calibri"/>
      <family val="2"/>
      <scheme val="minor"/>
    </font>
    <font>
      <sz val="11"/>
      <name val="Calibri"/>
      <family val="2"/>
      <scheme val="minor"/>
    </font>
    <font>
      <sz val="11"/>
      <name val="Times New Roman"/>
      <family val="1"/>
    </font>
    <font>
      <sz val="12"/>
      <color rgb="FFFF0000"/>
      <name val="Calibri"/>
      <family val="2"/>
      <scheme val="minor"/>
    </font>
    <font>
      <sz val="10"/>
      <name val="Times New Roman"/>
      <family val="1"/>
    </font>
    <font>
      <b/>
      <sz val="14"/>
      <name val="Times New Roman"/>
      <family val="1"/>
    </font>
    <font>
      <sz val="11"/>
      <color theme="1"/>
      <name val="Calibri"/>
      <family val="2"/>
      <scheme val="minor"/>
    </font>
    <font>
      <b/>
      <sz val="11"/>
      <name val="Calibri"/>
      <family val="2"/>
      <scheme val="minor"/>
    </font>
    <font>
      <b/>
      <sz val="8"/>
      <name val="Times New Roman"/>
      <family val="1"/>
    </font>
    <font>
      <sz val="8"/>
      <name val="Times New Roman"/>
      <family val="1"/>
    </font>
    <font>
      <sz val="12"/>
      <color rgb="FF0000CC"/>
      <name val="Calibri"/>
      <family val="2"/>
      <scheme val="minor"/>
    </font>
    <font>
      <sz val="9"/>
      <name val="Times New Roman"/>
      <family val="1"/>
    </font>
    <font>
      <sz val="9"/>
      <color theme="1"/>
      <name val="Times New Roman"/>
      <family val="1"/>
    </font>
    <font>
      <b/>
      <sz val="9"/>
      <color theme="1"/>
      <name val="Times New Roman"/>
      <family val="1"/>
    </font>
    <font>
      <b/>
      <i/>
      <sz val="11"/>
      <color theme="1"/>
      <name val="Times New Roman"/>
      <family val="1"/>
    </font>
    <font>
      <sz val="10"/>
      <color rgb="FFFF0000"/>
      <name val="Times New Roman"/>
      <family val="1"/>
    </font>
    <font>
      <b/>
      <sz val="12"/>
      <color rgb="FFFF0000"/>
      <name val="Calibri"/>
      <family val="2"/>
      <scheme val="minor"/>
    </font>
    <font>
      <b/>
      <sz val="10"/>
      <color indexed="10"/>
      <name val="Times New Roman"/>
      <family val="1"/>
    </font>
    <font>
      <b/>
      <sz val="11"/>
      <color theme="1"/>
      <name val="Times New Roman"/>
      <family val="1"/>
    </font>
    <font>
      <b/>
      <sz val="12"/>
      <color rgb="FF0000CC"/>
      <name val="Calibri"/>
      <family val="2"/>
      <scheme val="minor"/>
    </font>
    <font>
      <sz val="9"/>
      <color rgb="FFFF0000"/>
      <name val="Times New Roman"/>
      <family val="1"/>
    </font>
    <font>
      <b/>
      <sz val="9"/>
      <color rgb="FFFF0000"/>
      <name val="Times New Roman"/>
      <family val="1"/>
    </font>
    <font>
      <b/>
      <sz val="9"/>
      <color rgb="FFFF0000"/>
      <name val="Calibri"/>
      <family val="2"/>
      <scheme val="minor"/>
    </font>
    <font>
      <b/>
      <sz val="12"/>
      <color rgb="FFFF0000"/>
      <name val="Times New Roman"/>
      <family val="1"/>
    </font>
    <font>
      <b/>
      <sz val="10"/>
      <color rgb="FFFF0000"/>
      <name val="Times New Roman"/>
      <family val="1"/>
    </font>
    <font>
      <b/>
      <i/>
      <sz val="9"/>
      <color rgb="FFFF0000"/>
      <name val="Times New Roman"/>
      <family val="1"/>
    </font>
    <font>
      <sz val="9"/>
      <color rgb="FFFF0000"/>
      <name val="Calibri"/>
      <family val="2"/>
      <scheme val="minor"/>
    </font>
    <font>
      <sz val="9"/>
      <color rgb="FF0000CC"/>
      <name val="Times New Roman"/>
      <family val="1"/>
    </font>
    <font>
      <i/>
      <sz val="10"/>
      <color indexed="8"/>
      <name val="Times New Roman"/>
      <family val="1"/>
    </font>
    <font>
      <b/>
      <i/>
      <u/>
      <sz val="10"/>
      <color indexed="8"/>
      <name val="Times New Roman"/>
      <family val="1"/>
    </font>
    <font>
      <i/>
      <sz val="10"/>
      <color theme="1"/>
      <name val="Times New Roman"/>
      <family val="1"/>
    </font>
    <font>
      <sz val="10"/>
      <color theme="1"/>
      <name val="Times New Roman"/>
      <family val="1"/>
    </font>
    <font>
      <b/>
      <i/>
      <sz val="9"/>
      <name val="Times New Roman"/>
      <family val="1"/>
    </font>
    <font>
      <sz val="10"/>
      <name val="Calibri"/>
      <family val="2"/>
      <scheme val="minor"/>
    </font>
    <font>
      <b/>
      <sz val="10"/>
      <name val="Calibri"/>
      <family val="2"/>
      <scheme val="minor"/>
    </font>
    <font>
      <i/>
      <sz val="13"/>
      <name val="Times New Roman"/>
      <family val="1"/>
    </font>
    <font>
      <b/>
      <sz val="14"/>
      <color rgb="FFFF0000"/>
      <name val="Calibri"/>
      <family val="2"/>
      <scheme val="minor"/>
    </font>
    <font>
      <sz val="14"/>
      <name val="Calibri"/>
      <family val="2"/>
      <scheme val="minor"/>
    </font>
    <font>
      <sz val="14"/>
      <color rgb="FFFF0000"/>
      <name val="Calibri"/>
      <family val="2"/>
      <scheme val="minor"/>
    </font>
    <font>
      <sz val="14"/>
      <color theme="1"/>
      <name val="Times New Roman"/>
      <family val="1"/>
    </font>
    <font>
      <sz val="13"/>
      <name val="Times New Roman"/>
      <family val="1"/>
    </font>
    <font>
      <b/>
      <sz val="13"/>
      <name val="Times New Roman"/>
      <family val="1"/>
    </font>
    <font>
      <i/>
      <sz val="14"/>
      <name val="Times New Roman"/>
      <family val="1"/>
    </font>
    <font>
      <b/>
      <sz val="12"/>
      <name val="Times New Roman"/>
      <family val="1"/>
    </font>
  </fonts>
  <fills count="5">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3"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
    <xf numFmtId="0" fontId="0" fillId="0" borderId="0"/>
    <xf numFmtId="0" fontId="2" fillId="0" borderId="0"/>
    <xf numFmtId="0" fontId="3" fillId="0" borderId="0" applyFont="0" applyFill="0" applyBorder="0" applyAlignment="0" applyProtection="0"/>
    <xf numFmtId="0" fontId="4" fillId="0" borderId="0"/>
    <xf numFmtId="0" fontId="4" fillId="0" borderId="0"/>
    <xf numFmtId="0" fontId="5" fillId="0" borderId="0"/>
    <xf numFmtId="0" fontId="1" fillId="0" borderId="0"/>
    <xf numFmtId="43" fontId="3" fillId="0" borderId="0" applyFont="0" applyFill="0" applyBorder="0" applyAlignment="0" applyProtection="0"/>
    <xf numFmtId="0" fontId="6" fillId="0" borderId="0" applyFill="0" applyProtection="0"/>
    <xf numFmtId="0" fontId="4" fillId="0" borderId="0"/>
    <xf numFmtId="0" fontId="5" fillId="0" borderId="0"/>
    <xf numFmtId="0" fontId="1" fillId="0" borderId="0"/>
    <xf numFmtId="43" fontId="16" fillId="0" borderId="0" applyFont="0" applyFill="0" applyBorder="0" applyAlignment="0" applyProtection="0"/>
    <xf numFmtId="43" fontId="16" fillId="0" borderId="0" applyFont="0" applyFill="0" applyBorder="0" applyAlignment="0" applyProtection="0"/>
    <xf numFmtId="9" fontId="16" fillId="0" borderId="0" applyFont="0" applyFill="0" applyBorder="0" applyAlignment="0" applyProtection="0"/>
    <xf numFmtId="41" fontId="16" fillId="0" borderId="0" applyFont="0" applyFill="0" applyBorder="0" applyAlignment="0" applyProtection="0"/>
  </cellStyleXfs>
  <cellXfs count="285">
    <xf numFmtId="0" fontId="0" fillId="0" borderId="0" xfId="0"/>
    <xf numFmtId="0" fontId="7" fillId="0" borderId="0" xfId="0" applyFont="1" applyAlignment="1">
      <alignment horizontal="center" vertical="center" wrapText="1"/>
    </xf>
    <xf numFmtId="0" fontId="14" fillId="0" borderId="1" xfId="0" applyFont="1" applyBorder="1" applyAlignment="1">
      <alignment horizontal="left" vertical="center"/>
    </xf>
    <xf numFmtId="0" fontId="8" fillId="2" borderId="1" xfId="0" applyFont="1" applyFill="1" applyBorder="1" applyAlignment="1">
      <alignment horizontal="center" vertical="center" wrapText="1"/>
    </xf>
    <xf numFmtId="0" fontId="21" fillId="0" borderId="0" xfId="0" applyFont="1" applyFill="1"/>
    <xf numFmtId="0" fontId="9" fillId="0" borderId="0" xfId="0" applyFont="1" applyFill="1"/>
    <xf numFmtId="3" fontId="14" fillId="0" borderId="0" xfId="0" applyNumberFormat="1" applyFont="1" applyFill="1" applyAlignment="1">
      <alignment horizontal="right" vertical="center"/>
    </xf>
    <xf numFmtId="3" fontId="7" fillId="0" borderId="0" xfId="0" applyNumberFormat="1" applyFont="1" applyFill="1" applyAlignment="1">
      <alignment vertical="center"/>
    </xf>
    <xf numFmtId="0" fontId="14" fillId="0" borderId="0" xfId="0" applyFont="1" applyFill="1" applyAlignment="1">
      <alignment vertical="center"/>
    </xf>
    <xf numFmtId="0" fontId="7" fillId="0" borderId="0" xfId="0" applyFont="1" applyFill="1" applyAlignment="1">
      <alignment horizontal="center" vertical="center" wrapText="1"/>
    </xf>
    <xf numFmtId="3" fontId="7"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0" fontId="11" fillId="0" borderId="0" xfId="0" applyFont="1" applyFill="1" applyAlignment="1">
      <alignment horizontal="center"/>
    </xf>
    <xf numFmtId="164" fontId="8" fillId="0" borderId="1" xfId="0" applyNumberFormat="1" applyFont="1" applyFill="1" applyBorder="1" applyAlignment="1">
      <alignment horizontal="center" vertical="center" wrapText="1"/>
    </xf>
    <xf numFmtId="0" fontId="17" fillId="0" borderId="0" xfId="0" applyFont="1" applyFill="1"/>
    <xf numFmtId="165" fontId="21" fillId="0" borderId="1" xfId="12" applyNumberFormat="1" applyFont="1" applyFill="1" applyBorder="1" applyAlignment="1" applyProtection="1">
      <alignment horizontal="left" vertical="center" wrapText="1"/>
      <protection locked="0"/>
    </xf>
    <xf numFmtId="0" fontId="11" fillId="0" borderId="0" xfId="0" applyFont="1" applyFill="1"/>
    <xf numFmtId="164" fontId="21" fillId="0" borderId="1" xfId="0" applyNumberFormat="1" applyFont="1" applyFill="1" applyBorder="1" applyAlignment="1">
      <alignment horizontal="center" vertical="center" wrapText="1"/>
    </xf>
    <xf numFmtId="165" fontId="8" fillId="0" borderId="1" xfId="12" applyNumberFormat="1" applyFont="1" applyFill="1" applyBorder="1" applyAlignment="1" applyProtection="1">
      <alignment horizontal="center" vertical="center" wrapText="1"/>
      <protection locked="0"/>
    </xf>
    <xf numFmtId="165" fontId="21" fillId="0" borderId="1" xfId="12" applyNumberFormat="1" applyFont="1" applyFill="1" applyBorder="1" applyAlignment="1" applyProtection="1">
      <alignment horizontal="center" vertical="center" wrapText="1"/>
      <protection locked="0"/>
    </xf>
    <xf numFmtId="164" fontId="8" fillId="0" borderId="1" xfId="12" applyNumberFormat="1" applyFont="1" applyFill="1" applyBorder="1" applyAlignment="1">
      <alignment horizontal="center" vertical="center"/>
    </xf>
    <xf numFmtId="0" fontId="18" fillId="0" borderId="0" xfId="0" applyFont="1" applyFill="1"/>
    <xf numFmtId="0" fontId="21" fillId="0" borderId="1" xfId="0" applyFont="1" applyFill="1" applyBorder="1" applyAlignment="1">
      <alignment horizontal="center" vertical="center"/>
    </xf>
    <xf numFmtId="164" fontId="21" fillId="0" borderId="1" xfId="12" applyNumberFormat="1" applyFont="1" applyFill="1" applyBorder="1" applyAlignment="1">
      <alignment horizontal="right" vertical="center"/>
    </xf>
    <xf numFmtId="0" fontId="19" fillId="0" borderId="0" xfId="0" applyFont="1" applyFill="1"/>
    <xf numFmtId="0" fontId="19" fillId="0" borderId="0" xfId="0" applyFont="1" applyFill="1" applyAlignment="1">
      <alignment horizontal="center"/>
    </xf>
    <xf numFmtId="164" fontId="8" fillId="0" borderId="1" xfId="12" applyNumberFormat="1" applyFont="1" applyFill="1" applyBorder="1" applyAlignment="1">
      <alignment horizontal="right" vertical="center" wrapText="1"/>
    </xf>
    <xf numFmtId="164" fontId="21" fillId="0" borderId="1" xfId="12" applyNumberFormat="1" applyFont="1" applyFill="1" applyBorder="1" applyAlignment="1">
      <alignment horizontal="right" vertical="center" wrapText="1"/>
    </xf>
    <xf numFmtId="0" fontId="27" fillId="0" borderId="0" xfId="0" applyFont="1" applyFill="1"/>
    <xf numFmtId="0" fontId="14" fillId="0" borderId="0" xfId="0" applyFont="1" applyFill="1"/>
    <xf numFmtId="0" fontId="26" fillId="0" borderId="0" xfId="0" applyFont="1" applyFill="1"/>
    <xf numFmtId="0" fontId="20" fillId="0" borderId="0" xfId="0" applyFont="1" applyFill="1" applyAlignment="1">
      <alignment vertical="center"/>
    </xf>
    <xf numFmtId="0" fontId="10" fillId="0" borderId="0" xfId="0" applyFont="1" applyFill="1"/>
    <xf numFmtId="0" fontId="0" fillId="0" borderId="0" xfId="0" applyFont="1" applyFill="1"/>
    <xf numFmtId="0" fontId="29" fillId="0" borderId="0" xfId="0" applyFont="1" applyFill="1" applyAlignment="1">
      <alignment vertical="center"/>
    </xf>
    <xf numFmtId="0" fontId="23" fillId="0" borderId="0" xfId="0" applyFont="1" applyFill="1" applyAlignment="1">
      <alignment horizontal="center"/>
    </xf>
    <xf numFmtId="0" fontId="22" fillId="0" borderId="0" xfId="0" applyFont="1" applyFill="1"/>
    <xf numFmtId="0" fontId="28" fillId="0" borderId="0" xfId="0" applyFont="1" applyFill="1" applyAlignment="1">
      <alignment wrapText="1"/>
    </xf>
    <xf numFmtId="0" fontId="28" fillId="0" borderId="0" xfId="0" applyFont="1" applyFill="1"/>
    <xf numFmtId="0" fontId="28" fillId="0" borderId="0" xfId="0" applyFont="1" applyFill="1" applyAlignment="1">
      <alignment horizontal="center"/>
    </xf>
    <xf numFmtId="0" fontId="24" fillId="0" borderId="0" xfId="0" applyFont="1" applyFill="1"/>
    <xf numFmtId="0" fontId="13" fillId="0" borderId="0" xfId="0" applyFont="1" applyFill="1"/>
    <xf numFmtId="3" fontId="21" fillId="0" borderId="1" xfId="0" applyNumberFormat="1" applyFont="1" applyFill="1" applyBorder="1" applyAlignment="1">
      <alignment horizontal="right" vertical="center" wrapText="1"/>
    </xf>
    <xf numFmtId="3" fontId="21" fillId="0" borderId="1" xfId="0" applyNumberFormat="1" applyFont="1" applyFill="1" applyBorder="1" applyAlignment="1">
      <alignment horizontal="center" vertical="center" wrapText="1"/>
    </xf>
    <xf numFmtId="0" fontId="21" fillId="0" borderId="1" xfId="0" applyFont="1" applyFill="1" applyBorder="1" applyAlignment="1">
      <alignment horizontal="right" vertical="center" wrapText="1"/>
    </xf>
    <xf numFmtId="0" fontId="33" fillId="0" borderId="0" xfId="0" applyFont="1" applyFill="1"/>
    <xf numFmtId="0" fontId="8" fillId="0" borderId="0" xfId="0" applyFont="1" applyFill="1"/>
    <xf numFmtId="164" fontId="8" fillId="0" borderId="0" xfId="12" applyNumberFormat="1" applyFont="1" applyFill="1"/>
    <xf numFmtId="0" fontId="7" fillId="0" borderId="0" xfId="0" applyFont="1"/>
    <xf numFmtId="0" fontId="8" fillId="0" borderId="1" xfId="0" applyFont="1" applyFill="1" applyBorder="1" applyAlignment="1">
      <alignment horizontal="center" vertical="center"/>
    </xf>
    <xf numFmtId="0" fontId="8" fillId="0" borderId="0" xfId="0" applyFont="1" applyFill="1" applyAlignment="1">
      <alignment horizontal="center" vertical="center"/>
    </xf>
    <xf numFmtId="0" fontId="8" fillId="0" borderId="0" xfId="0" applyFont="1" applyFill="1" applyBorder="1"/>
    <xf numFmtId="3" fontId="21" fillId="0" borderId="1" xfId="0" applyNumberFormat="1" applyFont="1" applyBorder="1" applyAlignment="1">
      <alignment horizontal="right" vertical="center"/>
    </xf>
    <xf numFmtId="3" fontId="21" fillId="0" borderId="1" xfId="0" applyNumberFormat="1" applyFont="1" applyBorder="1" applyAlignment="1">
      <alignment horizontal="right" vertical="center" wrapText="1"/>
    </xf>
    <xf numFmtId="3" fontId="21" fillId="0" borderId="1" xfId="12" applyNumberFormat="1" applyFont="1" applyFill="1" applyBorder="1" applyAlignment="1">
      <alignment horizontal="right" vertical="center" wrapText="1"/>
    </xf>
    <xf numFmtId="3" fontId="21" fillId="0" borderId="1" xfId="1" applyNumberFormat="1" applyFont="1" applyBorder="1" applyAlignment="1">
      <alignment horizontal="right" vertical="center"/>
    </xf>
    <xf numFmtId="0" fontId="21" fillId="0" borderId="1" xfId="0" applyFont="1" applyBorder="1" applyAlignment="1">
      <alignment horizontal="center" vertical="center" wrapText="1"/>
    </xf>
    <xf numFmtId="3" fontId="37" fillId="0" borderId="1" xfId="0" applyNumberFormat="1" applyFont="1" applyBorder="1" applyAlignment="1">
      <alignment horizontal="right" vertical="center" wrapText="1"/>
    </xf>
    <xf numFmtId="3" fontId="30" fillId="0" borderId="1" xfId="0" applyNumberFormat="1" applyFont="1" applyBorder="1" applyAlignment="1">
      <alignment horizontal="right" vertical="center" wrapText="1"/>
    </xf>
    <xf numFmtId="3" fontId="21" fillId="0" borderId="1" xfId="6" applyNumberFormat="1" applyFont="1" applyBorder="1" applyAlignment="1">
      <alignment horizontal="right" vertical="center" wrapText="1"/>
    </xf>
    <xf numFmtId="165" fontId="21" fillId="0" borderId="1" xfId="12" applyNumberFormat="1" applyFont="1" applyFill="1" applyBorder="1" applyAlignment="1" applyProtection="1">
      <alignment vertical="center" wrapText="1"/>
      <protection locked="0"/>
    </xf>
    <xf numFmtId="0" fontId="8" fillId="0" borderId="1" xfId="0" applyFont="1" applyBorder="1" applyAlignment="1">
      <alignment horizontal="center" vertical="center" wrapText="1"/>
    </xf>
    <xf numFmtId="0" fontId="9" fillId="0" borderId="0" xfId="0" applyFont="1" applyFill="1" applyAlignment="1">
      <alignment horizontal="center" vertical="center"/>
    </xf>
    <xf numFmtId="0" fontId="17"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Fill="1" applyAlignment="1">
      <alignment horizontal="left" vertical="center"/>
    </xf>
    <xf numFmtId="0" fontId="21" fillId="0" borderId="0" xfId="0" applyFont="1" applyFill="1" applyAlignment="1">
      <alignment horizontal="left" vertical="center"/>
    </xf>
    <xf numFmtId="0" fontId="14" fillId="0" borderId="0" xfId="0" applyFont="1" applyFill="1" applyAlignment="1">
      <alignment horizontal="left" vertical="center"/>
    </xf>
    <xf numFmtId="0" fontId="9" fillId="0" borderId="0" xfId="0" applyFont="1" applyFill="1" applyAlignment="1">
      <alignment horizontal="left" vertical="center"/>
    </xf>
    <xf numFmtId="0" fontId="20" fillId="0" borderId="0" xfId="0" applyFont="1" applyFill="1" applyAlignment="1">
      <alignment horizontal="left" vertical="center"/>
    </xf>
    <xf numFmtId="0" fontId="22" fillId="0" borderId="0" xfId="0" applyFont="1" applyFill="1" applyAlignment="1">
      <alignment horizontal="left" vertical="center"/>
    </xf>
    <xf numFmtId="0" fontId="24" fillId="0" borderId="0" xfId="0" applyFont="1" applyFill="1" applyAlignment="1">
      <alignment horizontal="left" vertical="center"/>
    </xf>
    <xf numFmtId="0" fontId="19" fillId="0" borderId="0" xfId="0" applyFont="1" applyFill="1" applyAlignment="1">
      <alignment horizontal="left" vertical="center"/>
    </xf>
    <xf numFmtId="0" fontId="7" fillId="0" borderId="0" xfId="0" applyFont="1" applyAlignment="1">
      <alignment horizontal="left" vertical="center"/>
    </xf>
    <xf numFmtId="0" fontId="8" fillId="0" borderId="0" xfId="0" applyFont="1" applyFill="1" applyAlignment="1">
      <alignment horizontal="left" vertical="center"/>
    </xf>
    <xf numFmtId="0" fontId="0" fillId="0" borderId="0" xfId="0" applyFont="1" applyFill="1" applyAlignment="1">
      <alignment horizontal="left" vertical="center"/>
    </xf>
    <xf numFmtId="0" fontId="21" fillId="0" borderId="0" xfId="0" applyFont="1" applyFill="1" applyAlignment="1">
      <alignment horizontal="center" vertical="center" wrapText="1"/>
    </xf>
    <xf numFmtId="0" fontId="31" fillId="0" borderId="0" xfId="0" applyFont="1" applyFill="1" applyBorder="1"/>
    <xf numFmtId="0" fontId="31" fillId="0" borderId="0" xfId="0" applyFont="1" applyFill="1"/>
    <xf numFmtId="164" fontId="8" fillId="0" borderId="1" xfId="12" applyNumberFormat="1" applyFont="1" applyFill="1" applyBorder="1" applyAlignment="1">
      <alignment horizontal="right" vertical="center"/>
    </xf>
    <xf numFmtId="3" fontId="8" fillId="0" borderId="1" xfId="0" applyNumberFormat="1" applyFont="1" applyFill="1" applyBorder="1" applyAlignment="1">
      <alignment horizontal="right" vertical="center"/>
    </xf>
    <xf numFmtId="0" fontId="8" fillId="0" borderId="1" xfId="0" applyFont="1" applyFill="1" applyBorder="1" applyAlignment="1">
      <alignment horizontal="right" vertical="center"/>
    </xf>
    <xf numFmtId="3" fontId="21" fillId="0" borderId="1" xfId="0" applyNumberFormat="1" applyFont="1" applyFill="1" applyBorder="1" applyAlignment="1">
      <alignment horizontal="right" vertical="center"/>
    </xf>
    <xf numFmtId="0" fontId="21" fillId="0" borderId="1" xfId="0" applyFont="1" applyFill="1" applyBorder="1" applyAlignment="1">
      <alignment horizontal="right" vertical="center"/>
    </xf>
    <xf numFmtId="1" fontId="21" fillId="0" borderId="1" xfId="0" applyNumberFormat="1" applyFont="1" applyFill="1" applyBorder="1" applyAlignment="1">
      <alignment horizontal="right" vertical="center"/>
    </xf>
    <xf numFmtId="0" fontId="31" fillId="0" borderId="0" xfId="0" applyFont="1" applyFill="1" applyAlignment="1">
      <alignment horizontal="left" vertical="center"/>
    </xf>
    <xf numFmtId="4" fontId="7" fillId="4" borderId="1" xfId="0" applyNumberFormat="1" applyFont="1" applyFill="1" applyBorder="1" applyAlignment="1">
      <alignment horizontal="center" vertical="center" wrapText="1"/>
    </xf>
    <xf numFmtId="168" fontId="8" fillId="4" borderId="1" xfId="0" applyNumberFormat="1" applyFont="1" applyFill="1" applyBorder="1" applyAlignment="1">
      <alignment horizontal="right" vertical="center" wrapText="1"/>
    </xf>
    <xf numFmtId="0" fontId="8" fillId="4" borderId="1" xfId="0" applyFont="1" applyFill="1" applyBorder="1" applyAlignment="1">
      <alignment horizontal="right" vertical="center"/>
    </xf>
    <xf numFmtId="3" fontId="8" fillId="0" borderId="1" xfId="0" applyNumberFormat="1" applyFont="1" applyFill="1" applyBorder="1" applyAlignment="1">
      <alignment horizontal="right" vertical="center" wrapText="1"/>
    </xf>
    <xf numFmtId="0" fontId="41" fillId="0" borderId="0" xfId="0" applyFont="1" applyFill="1" applyAlignment="1">
      <alignment horizontal="justify" vertical="center"/>
    </xf>
    <xf numFmtId="0" fontId="14" fillId="0" borderId="0" xfId="0" applyFont="1" applyFill="1" applyAlignment="1">
      <alignment horizontal="justify" vertical="center"/>
    </xf>
    <xf numFmtId="169" fontId="21" fillId="0" borderId="1" xfId="12" applyNumberFormat="1" applyFont="1" applyFill="1" applyBorder="1" applyAlignment="1">
      <alignment horizontal="right" vertical="center" wrapText="1"/>
    </xf>
    <xf numFmtId="164" fontId="21" fillId="0" borderId="1" xfId="12" quotePrefix="1" applyNumberFormat="1" applyFont="1" applyFill="1" applyBorder="1" applyAlignment="1">
      <alignment horizontal="right" vertical="center" wrapText="1"/>
    </xf>
    <xf numFmtId="0" fontId="8" fillId="0" borderId="1" xfId="0" quotePrefix="1" applyFont="1" applyFill="1" applyBorder="1" applyAlignment="1">
      <alignment horizontal="center" vertical="center"/>
    </xf>
    <xf numFmtId="164" fontId="8" fillId="0" borderId="1" xfId="12" quotePrefix="1" applyNumberFormat="1" applyFont="1" applyFill="1" applyBorder="1" applyAlignment="1">
      <alignment horizontal="right" vertical="center" wrapText="1"/>
    </xf>
    <xf numFmtId="0" fontId="21" fillId="0" borderId="1" xfId="0" quotePrefix="1" applyFont="1" applyFill="1" applyBorder="1" applyAlignment="1">
      <alignment horizontal="center" vertical="center"/>
    </xf>
    <xf numFmtId="0" fontId="14" fillId="0" borderId="1" xfId="0" applyFont="1" applyFill="1" applyBorder="1" applyAlignment="1">
      <alignment horizontal="left" vertical="center"/>
    </xf>
    <xf numFmtId="0" fontId="7" fillId="0" borderId="1" xfId="0" applyFont="1" applyFill="1" applyBorder="1" applyAlignment="1">
      <alignment horizontal="left" vertical="center"/>
    </xf>
    <xf numFmtId="0" fontId="14" fillId="0" borderId="1" xfId="0" applyFont="1" applyFill="1" applyBorder="1" applyAlignment="1">
      <alignment vertical="center"/>
    </xf>
    <xf numFmtId="0" fontId="7" fillId="0" borderId="1" xfId="0" applyFont="1" applyFill="1" applyBorder="1" applyAlignment="1">
      <alignment vertical="center"/>
    </xf>
    <xf numFmtId="0" fontId="7" fillId="2" borderId="1" xfId="0" applyFont="1" applyFill="1" applyBorder="1" applyAlignment="1">
      <alignment vertical="center" wrapText="1"/>
    </xf>
    <xf numFmtId="0" fontId="14" fillId="0" borderId="1" xfId="0" applyFont="1" applyFill="1" applyBorder="1" applyAlignment="1">
      <alignment vertical="center" wrapText="1"/>
    </xf>
    <xf numFmtId="165" fontId="7" fillId="2" borderId="1" xfId="12" applyNumberFormat="1" applyFont="1" applyFill="1" applyBorder="1" applyAlignment="1" applyProtection="1">
      <alignment vertical="center" wrapText="1"/>
      <protection locked="0"/>
    </xf>
    <xf numFmtId="165" fontId="14" fillId="0" borderId="1" xfId="12" applyNumberFormat="1" applyFont="1" applyFill="1" applyBorder="1" applyAlignment="1" applyProtection="1">
      <alignment horizontal="left" vertical="center" wrapText="1"/>
      <protection locked="0"/>
    </xf>
    <xf numFmtId="165" fontId="14" fillId="0" borderId="1" xfId="12" applyNumberFormat="1" applyFont="1" applyFill="1" applyBorder="1" applyAlignment="1" applyProtection="1">
      <alignment vertical="center" wrapText="1"/>
      <protection locked="0"/>
    </xf>
    <xf numFmtId="0" fontId="7" fillId="2" borderId="1" xfId="0" applyFont="1" applyFill="1" applyBorder="1" applyAlignment="1">
      <alignment vertical="center"/>
    </xf>
    <xf numFmtId="166" fontId="7" fillId="2" borderId="1" xfId="12" applyNumberFormat="1" applyFont="1" applyFill="1" applyBorder="1" applyAlignment="1">
      <alignment vertical="center" wrapText="1"/>
    </xf>
    <xf numFmtId="166" fontId="14" fillId="0" borderId="1" xfId="12" applyNumberFormat="1" applyFont="1" applyFill="1" applyBorder="1" applyAlignment="1">
      <alignment vertical="center" wrapText="1"/>
    </xf>
    <xf numFmtId="0" fontId="14" fillId="0" borderId="1" xfId="0" applyFont="1" applyBorder="1" applyAlignment="1">
      <alignment vertical="center" wrapText="1"/>
    </xf>
    <xf numFmtId="0" fontId="14" fillId="0" borderId="1" xfId="0" quotePrefix="1" applyFont="1" applyFill="1" applyBorder="1" applyAlignment="1">
      <alignment vertical="center"/>
    </xf>
    <xf numFmtId="0" fontId="7" fillId="0" borderId="1" xfId="0" applyFont="1" applyFill="1" applyBorder="1" applyAlignment="1">
      <alignment horizontal="left" vertical="center" wrapText="1"/>
    </xf>
    <xf numFmtId="165" fontId="7" fillId="0" borderId="1" xfId="12" applyNumberFormat="1" applyFont="1" applyFill="1" applyBorder="1" applyAlignment="1" applyProtection="1">
      <alignment horizontal="left" vertical="center" wrapText="1"/>
      <protection locked="0"/>
    </xf>
    <xf numFmtId="0" fontId="7" fillId="0" borderId="1" xfId="0" applyFont="1" applyFill="1" applyBorder="1" applyAlignment="1">
      <alignment vertical="center" wrapText="1"/>
    </xf>
    <xf numFmtId="0" fontId="14" fillId="0" borderId="1" xfId="0" applyFont="1" applyFill="1" applyBorder="1" applyAlignment="1">
      <alignment horizontal="left" vertical="center" wrapText="1"/>
    </xf>
    <xf numFmtId="3" fontId="14" fillId="0" borderId="1" xfId="0" applyNumberFormat="1" applyFont="1" applyFill="1" applyBorder="1" applyAlignment="1">
      <alignment horizontal="left" vertical="center" wrapText="1"/>
    </xf>
    <xf numFmtId="166" fontId="14" fillId="0" borderId="1" xfId="12" applyNumberFormat="1" applyFont="1" applyFill="1" applyBorder="1" applyAlignment="1">
      <alignment horizontal="left" vertical="center" wrapText="1"/>
    </xf>
    <xf numFmtId="0" fontId="14" fillId="0" borderId="1" xfId="0" applyFont="1" applyFill="1" applyBorder="1" applyAlignment="1">
      <alignment horizontal="justify" vertical="center" wrapText="1"/>
    </xf>
    <xf numFmtId="164" fontId="7" fillId="0" borderId="1" xfId="12" applyNumberFormat="1" applyFont="1" applyFill="1" applyBorder="1" applyAlignment="1">
      <alignment horizontal="left" vertical="center"/>
    </xf>
    <xf numFmtId="0" fontId="43" fillId="0" borderId="0" xfId="0" applyFont="1" applyFill="1" applyAlignment="1">
      <alignment horizontal="left"/>
    </xf>
    <xf numFmtId="10" fontId="8" fillId="4" borderId="1" xfId="14" applyNumberFormat="1" applyFont="1" applyFill="1" applyBorder="1" applyAlignment="1">
      <alignment horizontal="center" vertical="center" wrapText="1"/>
    </xf>
    <xf numFmtId="0" fontId="9" fillId="4" borderId="0" xfId="0" applyFont="1" applyFill="1" applyAlignment="1">
      <alignment horizontal="center"/>
    </xf>
    <xf numFmtId="0" fontId="14" fillId="4" borderId="0" xfId="0" applyFont="1" applyFill="1" applyAlignment="1">
      <alignment horizontal="center" vertical="center"/>
    </xf>
    <xf numFmtId="0" fontId="7" fillId="4" borderId="0" xfId="0" applyFont="1" applyFill="1" applyAlignment="1">
      <alignment horizontal="center" vertical="center" wrapText="1"/>
    </xf>
    <xf numFmtId="10" fontId="8" fillId="4" borderId="1" xfId="14" applyNumberFormat="1" applyFont="1" applyFill="1" applyBorder="1" applyAlignment="1">
      <alignment horizontal="right" vertical="center" wrapText="1"/>
    </xf>
    <xf numFmtId="10" fontId="21" fillId="4" borderId="1" xfId="14" applyNumberFormat="1" applyFont="1" applyFill="1" applyBorder="1" applyAlignment="1">
      <alignment horizontal="right" vertical="center" wrapText="1"/>
    </xf>
    <xf numFmtId="10" fontId="21" fillId="4" borderId="1" xfId="14" applyNumberFormat="1" applyFont="1" applyFill="1" applyBorder="1" applyAlignment="1">
      <alignment horizontal="center" vertical="center" wrapText="1"/>
    </xf>
    <xf numFmtId="10" fontId="8" fillId="4" borderId="1" xfId="12" applyNumberFormat="1" applyFont="1" applyFill="1" applyBorder="1" applyAlignment="1">
      <alignment horizontal="right" vertical="center" wrapText="1"/>
    </xf>
    <xf numFmtId="10" fontId="8" fillId="4" borderId="1" xfId="12" applyNumberFormat="1" applyFont="1" applyFill="1" applyBorder="1" applyAlignment="1">
      <alignment horizontal="right" vertical="center"/>
    </xf>
    <xf numFmtId="10" fontId="8" fillId="4" borderId="1" xfId="14" applyNumberFormat="1" applyFont="1" applyFill="1" applyBorder="1" applyAlignment="1">
      <alignment horizontal="right" vertical="center"/>
    </xf>
    <xf numFmtId="10" fontId="42" fillId="4" borderId="1" xfId="12" quotePrefix="1" applyNumberFormat="1" applyFont="1" applyFill="1" applyBorder="1" applyAlignment="1">
      <alignment horizontal="right" vertical="center" wrapText="1"/>
    </xf>
    <xf numFmtId="164" fontId="8" fillId="4" borderId="1" xfId="12" applyNumberFormat="1" applyFont="1" applyFill="1" applyBorder="1" applyAlignment="1">
      <alignment horizontal="right" vertical="center" wrapText="1"/>
    </xf>
    <xf numFmtId="0" fontId="7" fillId="3" borderId="1" xfId="0" applyFont="1" applyFill="1" applyBorder="1" applyAlignment="1">
      <alignment horizontal="center" vertical="center"/>
    </xf>
    <xf numFmtId="0" fontId="44" fillId="3" borderId="0" xfId="0" applyFont="1" applyFill="1" applyAlignment="1">
      <alignment vertical="center"/>
    </xf>
    <xf numFmtId="0" fontId="7" fillId="3" borderId="1" xfId="0" applyFont="1" applyFill="1" applyBorder="1" applyAlignment="1">
      <alignment vertical="center" wrapText="1"/>
    </xf>
    <xf numFmtId="164" fontId="7" fillId="3" borderId="1" xfId="12" applyNumberFormat="1" applyFont="1" applyFill="1" applyBorder="1" applyAlignment="1">
      <alignment horizontal="right" vertical="center" wrapText="1"/>
    </xf>
    <xf numFmtId="0" fontId="43" fillId="3" borderId="0" xfId="0" applyFont="1" applyFill="1" applyAlignment="1">
      <alignment vertical="center"/>
    </xf>
    <xf numFmtId="10" fontId="32" fillId="0" borderId="0" xfId="14" applyNumberFormat="1" applyFont="1"/>
    <xf numFmtId="3" fontId="9" fillId="0" borderId="0" xfId="0" applyNumberFormat="1" applyFont="1" applyAlignment="1">
      <alignment horizontal="right"/>
    </xf>
    <xf numFmtId="0" fontId="7" fillId="0" borderId="0" xfId="0" applyFont="1" applyAlignment="1">
      <alignment horizontal="center" vertical="center"/>
    </xf>
    <xf numFmtId="3" fontId="14" fillId="0" borderId="0" xfId="0" applyNumberFormat="1" applyFont="1" applyAlignment="1">
      <alignment horizontal="right" vertical="center"/>
    </xf>
    <xf numFmtId="10" fontId="25" fillId="0" borderId="0" xfId="14" applyNumberFormat="1" applyFont="1" applyAlignment="1">
      <alignment vertical="center"/>
    </xf>
    <xf numFmtId="10" fontId="34" fillId="0" borderId="0" xfId="14" applyNumberFormat="1" applyFont="1" applyAlignment="1">
      <alignment vertical="center" wrapText="1"/>
    </xf>
    <xf numFmtId="3" fontId="7" fillId="0" borderId="1" xfId="0" applyNumberFormat="1" applyFont="1" applyBorder="1" applyAlignment="1">
      <alignment horizontal="center" vertical="center" wrapText="1"/>
    </xf>
    <xf numFmtId="10" fontId="34" fillId="0" borderId="1" xfId="14" applyNumberFormat="1" applyFont="1" applyBorder="1" applyAlignment="1">
      <alignment horizontal="center" vertical="center" wrapText="1"/>
    </xf>
    <xf numFmtId="164" fontId="8" fillId="0" borderId="1" xfId="12" applyNumberFormat="1" applyFont="1" applyBorder="1" applyAlignment="1">
      <alignment horizontal="center" vertical="center" wrapText="1"/>
    </xf>
    <xf numFmtId="10" fontId="31" fillId="0" borderId="1" xfId="14" applyNumberFormat="1" applyFont="1" applyBorder="1" applyAlignment="1">
      <alignment horizontal="center" vertical="center" wrapText="1"/>
    </xf>
    <xf numFmtId="164" fontId="8" fillId="0" borderId="1" xfId="12" applyNumberFormat="1" applyFont="1" applyBorder="1" applyAlignment="1">
      <alignment horizontal="right" vertical="center" wrapText="1"/>
    </xf>
    <xf numFmtId="10" fontId="31" fillId="0" borderId="1" xfId="14" applyNumberFormat="1" applyFont="1" applyBorder="1" applyAlignment="1">
      <alignment horizontal="right" vertical="center" wrapText="1"/>
    </xf>
    <xf numFmtId="10" fontId="30" fillId="0" borderId="1" xfId="14" applyNumberFormat="1" applyFont="1" applyBorder="1" applyAlignment="1">
      <alignment horizontal="right" vertical="center" wrapText="1"/>
    </xf>
    <xf numFmtId="164" fontId="21" fillId="0" borderId="1" xfId="12" applyNumberFormat="1" applyFont="1" applyBorder="1" applyAlignment="1">
      <alignment horizontal="right" vertical="center" wrapText="1"/>
    </xf>
    <xf numFmtId="3" fontId="37" fillId="0" borderId="1" xfId="2" applyNumberFormat="1" applyFont="1" applyBorder="1" applyAlignment="1">
      <alignment horizontal="right" vertical="center" wrapText="1"/>
    </xf>
    <xf numFmtId="4" fontId="30" fillId="0" borderId="1" xfId="12" applyNumberFormat="1" applyFont="1" applyBorder="1" applyAlignment="1">
      <alignment horizontal="right" vertical="center" wrapText="1"/>
    </xf>
    <xf numFmtId="3" fontId="21" fillId="0" borderId="1" xfId="12" applyNumberFormat="1" applyFont="1" applyBorder="1" applyAlignment="1">
      <alignment horizontal="right" vertical="center" wrapText="1"/>
    </xf>
    <xf numFmtId="164" fontId="22" fillId="0" borderId="1" xfId="12" applyNumberFormat="1" applyFont="1" applyBorder="1" applyAlignment="1">
      <alignment horizontal="right" vertical="center" wrapText="1"/>
    </xf>
    <xf numFmtId="164" fontId="22" fillId="0" borderId="1" xfId="12" quotePrefix="1" applyNumberFormat="1" applyFont="1" applyBorder="1" applyAlignment="1">
      <alignment horizontal="right" vertical="center" wrapText="1"/>
    </xf>
    <xf numFmtId="164" fontId="21" fillId="0" borderId="1" xfId="12" applyNumberFormat="1" applyFont="1" applyBorder="1" applyAlignment="1">
      <alignment horizontal="right" vertical="center"/>
    </xf>
    <xf numFmtId="10" fontId="30" fillId="0" borderId="1" xfId="14" applyNumberFormat="1" applyFont="1" applyBorder="1" applyAlignment="1">
      <alignment vertical="center" wrapText="1"/>
    </xf>
    <xf numFmtId="0" fontId="21" fillId="0" borderId="1" xfId="0" applyFont="1" applyBorder="1" applyAlignment="1">
      <alignment horizontal="right" vertical="center"/>
    </xf>
    <xf numFmtId="3" fontId="21" fillId="0" borderId="1" xfId="7" applyNumberFormat="1" applyFont="1" applyBorder="1" applyAlignment="1">
      <alignment horizontal="right" vertical="center"/>
    </xf>
    <xf numFmtId="3" fontId="21" fillId="0" borderId="1" xfId="7" applyNumberFormat="1" applyFont="1" applyBorder="1" applyAlignment="1">
      <alignment horizontal="right" vertical="center" wrapText="1"/>
    </xf>
    <xf numFmtId="0" fontId="21" fillId="0" borderId="1" xfId="0" applyFont="1" applyBorder="1" applyAlignment="1">
      <alignment horizontal="right" vertical="center" wrapText="1"/>
    </xf>
    <xf numFmtId="3" fontId="21" fillId="0" borderId="1" xfId="15" applyNumberFormat="1" applyFont="1" applyBorder="1" applyAlignment="1">
      <alignment horizontal="right" vertical="center" wrapText="1"/>
    </xf>
    <xf numFmtId="164" fontId="21" fillId="0" borderId="1" xfId="12" applyNumberFormat="1" applyFont="1" applyBorder="1" applyAlignment="1">
      <alignment horizontal="center" vertical="center" wrapText="1"/>
    </xf>
    <xf numFmtId="164" fontId="8" fillId="0" borderId="1" xfId="12" applyNumberFormat="1" applyFont="1" applyBorder="1" applyAlignment="1">
      <alignment horizontal="right" vertical="center"/>
    </xf>
    <xf numFmtId="10" fontId="31" fillId="0" borderId="1" xfId="14" applyNumberFormat="1" applyFont="1" applyBorder="1" applyAlignment="1">
      <alignment horizontal="right" vertical="center"/>
    </xf>
    <xf numFmtId="164" fontId="23" fillId="0" borderId="1" xfId="12" quotePrefix="1" applyNumberFormat="1" applyFont="1" applyBorder="1" applyAlignment="1">
      <alignment horizontal="right" vertical="center" wrapText="1"/>
    </xf>
    <xf numFmtId="10" fontId="35" fillId="0" borderId="1" xfId="14" quotePrefix="1" applyNumberFormat="1" applyFont="1" applyBorder="1" applyAlignment="1">
      <alignment horizontal="right" vertical="center" wrapText="1"/>
    </xf>
    <xf numFmtId="4" fontId="8" fillId="0" borderId="1" xfId="0" applyNumberFormat="1" applyFont="1" applyBorder="1" applyAlignment="1">
      <alignment horizontal="right" vertical="center" wrapText="1"/>
    </xf>
    <xf numFmtId="3" fontId="8" fillId="0" borderId="1" xfId="0" applyNumberFormat="1" applyFont="1" applyBorder="1" applyAlignment="1">
      <alignment horizontal="right" vertical="center"/>
    </xf>
    <xf numFmtId="164" fontId="31" fillId="0" borderId="1" xfId="12" applyNumberFormat="1" applyFont="1" applyBorder="1" applyAlignment="1">
      <alignment horizontal="right" vertical="center" wrapText="1"/>
    </xf>
    <xf numFmtId="168" fontId="31" fillId="0" borderId="1" xfId="0" applyNumberFormat="1" applyFont="1" applyBorder="1" applyAlignment="1">
      <alignment horizontal="right" vertical="center" wrapText="1"/>
    </xf>
    <xf numFmtId="0" fontId="31" fillId="0" borderId="1" xfId="0" applyFont="1" applyBorder="1" applyAlignment="1">
      <alignment horizontal="right" vertical="center"/>
    </xf>
    <xf numFmtId="164" fontId="23" fillId="0" borderId="1" xfId="12" applyNumberFormat="1" applyFont="1" applyBorder="1" applyAlignment="1">
      <alignment horizontal="right" vertical="center" wrapText="1"/>
    </xf>
    <xf numFmtId="10" fontId="23" fillId="0" borderId="1" xfId="14" applyNumberFormat="1" applyFont="1" applyBorder="1" applyAlignment="1">
      <alignment horizontal="right" vertical="center" wrapText="1"/>
    </xf>
    <xf numFmtId="0" fontId="15" fillId="0" borderId="0" xfId="0" applyFont="1" applyFill="1" applyAlignment="1"/>
    <xf numFmtId="10" fontId="46" fillId="0" borderId="0" xfId="14" applyNumberFormat="1" applyFont="1"/>
    <xf numFmtId="0" fontId="47" fillId="0" borderId="0" xfId="0" applyFont="1" applyFill="1"/>
    <xf numFmtId="0" fontId="48" fillId="4" borderId="0" xfId="0" applyFont="1" applyFill="1" applyAlignment="1">
      <alignment horizontal="center"/>
    </xf>
    <xf numFmtId="0" fontId="25" fillId="4" borderId="0" xfId="0" applyFont="1" applyFill="1" applyAlignment="1">
      <alignment horizontal="center" vertical="center"/>
    </xf>
    <xf numFmtId="0" fontId="34" fillId="4" borderId="0" xfId="0" applyFont="1" applyFill="1" applyAlignment="1">
      <alignment horizontal="center" vertical="center" wrapText="1"/>
    </xf>
    <xf numFmtId="10" fontId="31" fillId="4" borderId="1" xfId="14" applyNumberFormat="1" applyFont="1" applyFill="1" applyBorder="1" applyAlignment="1">
      <alignment horizontal="center" vertical="center" wrapText="1"/>
    </xf>
    <xf numFmtId="10" fontId="31" fillId="4" borderId="1" xfId="14" applyNumberFormat="1" applyFont="1" applyFill="1" applyBorder="1" applyAlignment="1">
      <alignment horizontal="right" vertical="center" wrapText="1"/>
    </xf>
    <xf numFmtId="10" fontId="30" fillId="4" borderId="1" xfId="14" applyNumberFormat="1" applyFont="1" applyFill="1" applyBorder="1" applyAlignment="1">
      <alignment horizontal="right" vertical="center" wrapText="1"/>
    </xf>
    <xf numFmtId="10" fontId="30" fillId="4" borderId="1" xfId="14" applyNumberFormat="1" applyFont="1" applyFill="1" applyBorder="1" applyAlignment="1">
      <alignment horizontal="center" vertical="center" wrapText="1"/>
    </xf>
    <xf numFmtId="10" fontId="31" fillId="4" borderId="1" xfId="12" applyNumberFormat="1" applyFont="1" applyFill="1" applyBorder="1" applyAlignment="1">
      <alignment horizontal="right" vertical="center" wrapText="1"/>
    </xf>
    <xf numFmtId="10" fontId="31" fillId="4" borderId="1" xfId="12" applyNumberFormat="1" applyFont="1" applyFill="1" applyBorder="1" applyAlignment="1">
      <alignment horizontal="right" vertical="center"/>
    </xf>
    <xf numFmtId="10" fontId="31" fillId="4" borderId="1" xfId="14" applyNumberFormat="1" applyFont="1" applyFill="1" applyBorder="1" applyAlignment="1">
      <alignment horizontal="right" vertical="center"/>
    </xf>
    <xf numFmtId="10" fontId="35" fillId="4" borderId="1" xfId="12" quotePrefix="1" applyNumberFormat="1" applyFont="1" applyFill="1" applyBorder="1" applyAlignment="1">
      <alignment horizontal="right" vertical="center" wrapText="1"/>
    </xf>
    <xf numFmtId="164" fontId="31" fillId="4" borderId="1" xfId="12" applyNumberFormat="1" applyFont="1" applyFill="1" applyBorder="1" applyAlignment="1">
      <alignment horizontal="right" vertical="center" wrapText="1"/>
    </xf>
    <xf numFmtId="168" fontId="31" fillId="4" borderId="1" xfId="0" applyNumberFormat="1" applyFont="1" applyFill="1" applyBorder="1" applyAlignment="1">
      <alignment horizontal="right" vertical="center" wrapText="1"/>
    </xf>
    <xf numFmtId="0" fontId="31" fillId="4" borderId="1" xfId="0" applyFont="1" applyFill="1" applyBorder="1" applyAlignment="1">
      <alignment horizontal="right" vertical="center"/>
    </xf>
    <xf numFmtId="0" fontId="36" fillId="4" borderId="0" xfId="0" applyFont="1" applyFill="1" applyAlignment="1">
      <alignment horizontal="center"/>
    </xf>
    <xf numFmtId="0" fontId="21"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10" fontId="17" fillId="0" borderId="0" xfId="0" applyNumberFormat="1" applyFont="1" applyFill="1" applyAlignment="1">
      <alignment horizontal="left" vertical="center"/>
    </xf>
    <xf numFmtId="164" fontId="17" fillId="0" borderId="0" xfId="0" applyNumberFormat="1" applyFont="1" applyFill="1" applyAlignment="1">
      <alignment horizontal="left" vertical="center"/>
    </xf>
    <xf numFmtId="0" fontId="49" fillId="0" borderId="0" xfId="0" applyFont="1"/>
    <xf numFmtId="164" fontId="49" fillId="0" borderId="0" xfId="0" applyNumberFormat="1" applyFont="1"/>
    <xf numFmtId="0" fontId="7" fillId="0" borderId="1" xfId="0" applyFont="1" applyFill="1" applyBorder="1" applyAlignment="1">
      <alignment horizontal="center" vertical="center" wrapText="1"/>
    </xf>
    <xf numFmtId="3" fontId="8" fillId="0" borderId="1" xfId="0" applyNumberFormat="1" applyFont="1" applyBorder="1" applyAlignment="1">
      <alignment horizontal="right" vertical="center" wrapText="1"/>
    </xf>
    <xf numFmtId="0" fontId="31" fillId="4" borderId="1" xfId="0" quotePrefix="1" applyFont="1" applyFill="1" applyBorder="1" applyAlignment="1">
      <alignment horizontal="center" vertical="center" wrapText="1"/>
    </xf>
    <xf numFmtId="0" fontId="15" fillId="4" borderId="0" xfId="0" applyFont="1" applyFill="1" applyAlignment="1">
      <alignment horizontal="center"/>
    </xf>
    <xf numFmtId="0" fontId="14" fillId="0" borderId="1" xfId="0" applyFont="1" applyBorder="1" applyAlignment="1">
      <alignment horizontal="right" vertical="center" wrapText="1"/>
    </xf>
    <xf numFmtId="3" fontId="8" fillId="0" borderId="1" xfId="0" applyNumberFormat="1" applyFont="1" applyBorder="1" applyAlignment="1">
      <alignment vertical="center" wrapText="1"/>
    </xf>
    <xf numFmtId="164" fontId="22" fillId="0" borderId="1" xfId="12" applyNumberFormat="1" applyFont="1" applyBorder="1" applyAlignment="1">
      <alignment horizontal="right" vertical="center"/>
    </xf>
    <xf numFmtId="0" fontId="43" fillId="3" borderId="1" xfId="0" applyFont="1" applyFill="1" applyBorder="1" applyAlignment="1">
      <alignment vertical="center"/>
    </xf>
    <xf numFmtId="0" fontId="44" fillId="3" borderId="1" xfId="0" applyFont="1" applyFill="1" applyBorder="1" applyAlignment="1">
      <alignment vertical="center"/>
    </xf>
    <xf numFmtId="0" fontId="9" fillId="3" borderId="0" xfId="0" applyFont="1" applyFill="1"/>
    <xf numFmtId="0" fontId="14" fillId="3" borderId="0" xfId="0" applyFont="1" applyFill="1" applyAlignment="1">
      <alignment vertical="center"/>
    </xf>
    <xf numFmtId="0" fontId="7" fillId="3" borderId="0" xfId="0" applyFont="1" applyFill="1" applyAlignment="1">
      <alignment horizontal="center" vertical="center" wrapText="1"/>
    </xf>
    <xf numFmtId="0" fontId="7" fillId="3" borderId="0" xfId="0" applyFont="1" applyFill="1" applyAlignment="1">
      <alignment vertical="center" wrapText="1"/>
    </xf>
    <xf numFmtId="167" fontId="7" fillId="3" borderId="0" xfId="14" applyNumberFormat="1" applyFont="1" applyFill="1" applyAlignment="1">
      <alignment horizontal="center" vertical="center" wrapText="1"/>
    </xf>
    <xf numFmtId="0" fontId="14" fillId="3" borderId="0" xfId="0" applyFont="1" applyFill="1" applyBorder="1" applyAlignment="1">
      <alignment vertical="center"/>
    </xf>
    <xf numFmtId="3" fontId="7" fillId="3" borderId="1" xfId="0" applyNumberFormat="1" applyFont="1" applyFill="1" applyBorder="1" applyAlignment="1">
      <alignment horizontal="center" vertical="center" wrapText="1"/>
    </xf>
    <xf numFmtId="167" fontId="7" fillId="3" borderId="1" xfId="14" applyNumberFormat="1" applyFont="1" applyFill="1" applyBorder="1" applyAlignment="1">
      <alignment horizontal="center" vertical="center" wrapText="1"/>
    </xf>
    <xf numFmtId="0" fontId="11" fillId="3" borderId="0" xfId="0" applyFont="1" applyFill="1"/>
    <xf numFmtId="167" fontId="7" fillId="3" borderId="1" xfId="14" applyNumberFormat="1" applyFont="1" applyFill="1" applyBorder="1" applyAlignment="1">
      <alignment horizontal="right" vertical="center" wrapText="1"/>
    </xf>
    <xf numFmtId="9" fontId="44" fillId="3" borderId="1" xfId="14" applyFont="1" applyFill="1" applyBorder="1" applyAlignment="1">
      <alignment vertical="center"/>
    </xf>
    <xf numFmtId="0" fontId="14" fillId="3" borderId="1" xfId="0" applyFont="1" applyFill="1" applyBorder="1" applyAlignment="1">
      <alignment horizontal="center" vertical="center"/>
    </xf>
    <xf numFmtId="0" fontId="14" fillId="3" borderId="1" xfId="0" applyFont="1" applyFill="1" applyBorder="1" applyAlignment="1">
      <alignment vertical="center"/>
    </xf>
    <xf numFmtId="164" fontId="14" fillId="3" borderId="1" xfId="12" applyNumberFormat="1" applyFont="1" applyFill="1" applyBorder="1" applyAlignment="1">
      <alignment horizontal="right" vertical="center" wrapText="1"/>
    </xf>
    <xf numFmtId="167" fontId="14" fillId="3" borderId="1" xfId="14" applyNumberFormat="1" applyFont="1" applyFill="1" applyBorder="1" applyAlignment="1">
      <alignment horizontal="right" vertical="center" wrapText="1"/>
    </xf>
    <xf numFmtId="167" fontId="14" fillId="3" borderId="1" xfId="14" applyNumberFormat="1" applyFont="1" applyFill="1" applyBorder="1" applyAlignment="1">
      <alignment vertical="center"/>
    </xf>
    <xf numFmtId="164" fontId="14" fillId="3" borderId="1" xfId="12" applyNumberFormat="1" applyFont="1" applyFill="1" applyBorder="1" applyAlignment="1">
      <alignment horizontal="right" vertical="center"/>
    </xf>
    <xf numFmtId="3" fontId="7" fillId="3" borderId="1" xfId="0" applyNumberFormat="1" applyFont="1" applyFill="1" applyBorder="1" applyAlignment="1">
      <alignment vertical="center"/>
    </xf>
    <xf numFmtId="0" fontId="7" fillId="3" borderId="1" xfId="0" applyFont="1" applyFill="1" applyBorder="1" applyAlignment="1">
      <alignment vertical="center"/>
    </xf>
    <xf numFmtId="165" fontId="7" fillId="3" borderId="1" xfId="12" applyNumberFormat="1" applyFont="1" applyFill="1" applyBorder="1" applyAlignment="1" applyProtection="1">
      <alignment vertical="center" wrapText="1"/>
      <protection locked="0"/>
    </xf>
    <xf numFmtId="165" fontId="14" fillId="3" borderId="1" xfId="12" applyNumberFormat="1" applyFont="1" applyFill="1" applyBorder="1" applyAlignment="1" applyProtection="1">
      <alignment horizontal="center" vertical="center" wrapText="1"/>
      <protection locked="0"/>
    </xf>
    <xf numFmtId="165" fontId="14" fillId="3" borderId="1" xfId="12" applyNumberFormat="1" applyFont="1" applyFill="1" applyBorder="1" applyAlignment="1" applyProtection="1">
      <alignment vertical="center" wrapText="1"/>
      <protection locked="0"/>
    </xf>
    <xf numFmtId="164" fontId="12" fillId="3" borderId="1" xfId="12" applyNumberFormat="1" applyFont="1" applyFill="1" applyBorder="1" applyAlignment="1">
      <alignment horizontal="center" vertical="center" wrapText="1"/>
    </xf>
    <xf numFmtId="10" fontId="14" fillId="3" borderId="1" xfId="14" applyNumberFormat="1" applyFont="1" applyFill="1" applyBorder="1" applyAlignment="1">
      <alignment vertical="center" wrapText="1"/>
    </xf>
    <xf numFmtId="0" fontId="14" fillId="3" borderId="1" xfId="0" applyFont="1" applyFill="1" applyBorder="1" applyAlignment="1">
      <alignment horizontal="center" vertical="center" wrapText="1"/>
    </xf>
    <xf numFmtId="0" fontId="14" fillId="3" borderId="1" xfId="0" applyFont="1" applyFill="1" applyBorder="1" applyAlignment="1">
      <alignment vertical="center" wrapText="1"/>
    </xf>
    <xf numFmtId="9" fontId="43" fillId="3" borderId="1" xfId="14" applyFont="1" applyFill="1" applyBorder="1" applyAlignment="1">
      <alignment vertical="center"/>
    </xf>
    <xf numFmtId="4" fontId="14" fillId="3" borderId="1" xfId="0" applyNumberFormat="1" applyFont="1" applyFill="1" applyBorder="1" applyAlignment="1">
      <alignment vertical="center"/>
    </xf>
    <xf numFmtId="0" fontId="43" fillId="3" borderId="1" xfId="0" applyFont="1" applyFill="1" applyBorder="1" applyAlignment="1">
      <alignment horizontal="center" vertical="center"/>
    </xf>
    <xf numFmtId="164" fontId="43" fillId="3" borderId="1" xfId="12" applyNumberFormat="1" applyFont="1" applyFill="1" applyBorder="1" applyAlignment="1">
      <alignment horizontal="right" vertical="center"/>
    </xf>
    <xf numFmtId="0" fontId="7" fillId="3" borderId="0" xfId="0" applyFont="1" applyFill="1" applyAlignment="1">
      <alignment vertical="center"/>
    </xf>
    <xf numFmtId="3" fontId="14" fillId="3" borderId="1" xfId="0" applyNumberFormat="1" applyFont="1" applyFill="1" applyBorder="1" applyAlignment="1">
      <alignment vertical="center"/>
    </xf>
    <xf numFmtId="164" fontId="7" fillId="3" borderId="1" xfId="12" applyNumberFormat="1" applyFont="1" applyFill="1" applyBorder="1" applyAlignment="1">
      <alignment horizontal="right" vertical="center"/>
    </xf>
    <xf numFmtId="167" fontId="7" fillId="3" borderId="1" xfId="14" applyNumberFormat="1" applyFont="1" applyFill="1" applyBorder="1" applyAlignment="1">
      <alignment horizontal="right" vertical="center"/>
    </xf>
    <xf numFmtId="165" fontId="7" fillId="3" borderId="1" xfId="12" applyNumberFormat="1" applyFont="1" applyFill="1" applyBorder="1" applyAlignment="1" applyProtection="1">
      <alignment horizontal="center" vertical="center" wrapText="1"/>
      <protection locked="0"/>
    </xf>
    <xf numFmtId="167" fontId="7" fillId="3" borderId="1" xfId="14" quotePrefix="1" applyNumberFormat="1" applyFont="1" applyFill="1" applyBorder="1" applyAlignment="1">
      <alignment horizontal="right" vertical="center" wrapText="1"/>
    </xf>
    <xf numFmtId="0" fontId="21" fillId="3" borderId="0" xfId="0" applyFont="1" applyFill="1" applyBorder="1" applyAlignment="1">
      <alignment horizontal="center"/>
    </xf>
    <xf numFmtId="0" fontId="8" fillId="3" borderId="0" xfId="0" applyFont="1" applyFill="1" applyBorder="1" applyAlignment="1"/>
    <xf numFmtId="3" fontId="12" fillId="3" borderId="0" xfId="11" applyNumberFormat="1" applyFont="1" applyFill="1" applyBorder="1" applyAlignment="1">
      <alignment horizontal="right" vertical="center" wrapText="1"/>
    </xf>
    <xf numFmtId="167" fontId="14" fillId="3" borderId="0" xfId="14" applyNumberFormat="1" applyFont="1" applyFill="1" applyBorder="1" applyAlignment="1">
      <alignment horizontal="center" vertical="center" wrapText="1"/>
    </xf>
    <xf numFmtId="0" fontId="21" fillId="3" borderId="0" xfId="0" applyFont="1" applyFill="1" applyBorder="1"/>
    <xf numFmtId="0" fontId="21" fillId="3" borderId="0" xfId="0" applyFont="1" applyFill="1"/>
    <xf numFmtId="0" fontId="9" fillId="3" borderId="0" xfId="0" applyFont="1" applyFill="1" applyAlignment="1">
      <alignment horizontal="center"/>
    </xf>
    <xf numFmtId="0" fontId="9" fillId="3" borderId="0" xfId="0" applyFont="1" applyFill="1" applyAlignment="1"/>
    <xf numFmtId="3" fontId="9" fillId="3" borderId="0" xfId="0" applyNumberFormat="1" applyFont="1" applyFill="1" applyAlignment="1">
      <alignment horizontal="right"/>
    </xf>
    <xf numFmtId="167" fontId="10" fillId="3" borderId="0" xfId="14" applyNumberFormat="1" applyFont="1" applyFill="1" applyAlignment="1">
      <alignment horizontal="center"/>
    </xf>
    <xf numFmtId="167" fontId="9" fillId="3" borderId="0" xfId="14" applyNumberFormat="1" applyFont="1" applyFill="1"/>
    <xf numFmtId="0" fontId="9" fillId="3" borderId="0" xfId="0" applyFont="1" applyFill="1" applyBorder="1"/>
    <xf numFmtId="0" fontId="21" fillId="3" borderId="0" xfId="0" applyFont="1" applyFill="1" applyAlignment="1">
      <alignment horizontal="justify" vertical="center"/>
    </xf>
    <xf numFmtId="0" fontId="7" fillId="3" borderId="1" xfId="0" applyFont="1" applyFill="1" applyBorder="1" applyAlignment="1">
      <alignment horizontal="center" vertical="center" wrapText="1"/>
    </xf>
    <xf numFmtId="0" fontId="8" fillId="3" borderId="1" xfId="0" quotePrefix="1" applyFont="1" applyFill="1" applyBorder="1" applyAlignment="1">
      <alignment horizontal="center" vertical="center" wrapText="1"/>
    </xf>
    <xf numFmtId="0" fontId="47" fillId="3" borderId="0" xfId="0" applyFont="1" applyFill="1"/>
    <xf numFmtId="0" fontId="15" fillId="3" borderId="0" xfId="0" applyFont="1" applyFill="1" applyAlignment="1">
      <alignment vertical="center"/>
    </xf>
    <xf numFmtId="0" fontId="14" fillId="0" borderId="0" xfId="0" applyFont="1" applyFill="1" applyAlignment="1">
      <alignment horizontal="justify" vertical="center" wrapText="1"/>
    </xf>
    <xf numFmtId="0" fontId="7" fillId="0" borderId="0" xfId="0" applyFont="1" applyFill="1" applyAlignment="1">
      <alignment horizontal="left" vertical="center"/>
    </xf>
    <xf numFmtId="0" fontId="7" fillId="0" borderId="1" xfId="0" applyFont="1" applyBorder="1" applyAlignment="1">
      <alignment horizontal="center" vertical="center" wrapText="1"/>
    </xf>
    <xf numFmtId="0" fontId="38" fillId="0" borderId="0" xfId="0" applyFont="1" applyFill="1" applyAlignment="1">
      <alignment horizontal="justify" vertical="center" wrapText="1"/>
    </xf>
    <xf numFmtId="0" fontId="40" fillId="0" borderId="0" xfId="0" applyFont="1" applyFill="1" applyAlignment="1">
      <alignment horizontal="justify" vertical="center" wrapText="1"/>
    </xf>
    <xf numFmtId="0" fontId="7" fillId="0" borderId="1"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50" fillId="0" borderId="0" xfId="0" applyFont="1" applyFill="1" applyAlignment="1">
      <alignment horizontal="center" vertical="center" wrapText="1"/>
    </xf>
    <xf numFmtId="0" fontId="15" fillId="3" borderId="0" xfId="0" applyFont="1" applyFill="1" applyBorder="1" applyAlignment="1">
      <alignment horizontal="center"/>
    </xf>
    <xf numFmtId="0" fontId="7" fillId="3" borderId="1"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15" fillId="3" borderId="0" xfId="0" applyFont="1" applyFill="1" applyAlignment="1">
      <alignment horizontal="center" vertical="center" wrapText="1"/>
    </xf>
    <xf numFmtId="164" fontId="14" fillId="3" borderId="2" xfId="12" applyNumberFormat="1" applyFont="1" applyFill="1" applyBorder="1" applyAlignment="1">
      <alignment horizontal="center" vertical="center" wrapText="1"/>
    </xf>
    <xf numFmtId="164" fontId="14" fillId="3" borderId="5" xfId="12" applyNumberFormat="1" applyFont="1" applyFill="1" applyBorder="1" applyAlignment="1">
      <alignment horizontal="center" vertical="center" wrapText="1"/>
    </xf>
    <xf numFmtId="164" fontId="14" fillId="3" borderId="6" xfId="12" applyNumberFormat="1" applyFont="1" applyFill="1" applyBorder="1" applyAlignment="1">
      <alignment horizontal="center" vertical="center" wrapText="1"/>
    </xf>
    <xf numFmtId="0" fontId="21" fillId="3" borderId="0" xfId="0" applyFont="1" applyFill="1" applyAlignment="1">
      <alignment horizontal="center" vertical="center" wrapText="1"/>
    </xf>
    <xf numFmtId="0" fontId="21" fillId="3" borderId="0" xfId="0" applyFont="1" applyFill="1" applyAlignment="1">
      <alignment horizontal="justify" vertical="center" wrapText="1"/>
    </xf>
    <xf numFmtId="0" fontId="21" fillId="3" borderId="0" xfId="0" applyFont="1" applyFill="1" applyAlignment="1">
      <alignment horizontal="justify" vertical="center"/>
    </xf>
  </cellXfs>
  <cellStyles count="16">
    <cellStyle name="Comma" xfId="12" builtinId="3"/>
    <cellStyle name="Comma [0]" xfId="15" builtinId="6"/>
    <cellStyle name="Comma 14" xfId="13" xr:uid="{00000000-0005-0000-0000-000002000000}"/>
    <cellStyle name="Comma 2" xfId="2" xr:uid="{00000000-0005-0000-0000-000003000000}"/>
    <cellStyle name="Comma 2 3" xfId="7" xr:uid="{00000000-0005-0000-0000-000004000000}"/>
    <cellStyle name="Normal" xfId="0" builtinId="0"/>
    <cellStyle name="Normal 2" xfId="1" xr:uid="{00000000-0005-0000-0000-000006000000}"/>
    <cellStyle name="Normal 2 2" xfId="8" xr:uid="{00000000-0005-0000-0000-000007000000}"/>
    <cellStyle name="Normal 2 2 2" xfId="4" xr:uid="{00000000-0005-0000-0000-000008000000}"/>
    <cellStyle name="Normal 3" xfId="3" xr:uid="{00000000-0005-0000-0000-000009000000}"/>
    <cellStyle name="Normal 3 2" xfId="9" xr:uid="{00000000-0005-0000-0000-00000A000000}"/>
    <cellStyle name="Normal 4" xfId="6" xr:uid="{00000000-0005-0000-0000-00000B000000}"/>
    <cellStyle name="Normal 5" xfId="11" xr:uid="{00000000-0005-0000-0000-00000C000000}"/>
    <cellStyle name="Normal 8" xfId="10" xr:uid="{00000000-0005-0000-0000-00000D000000}"/>
    <cellStyle name="Normal 9 2" xfId="5" xr:uid="{00000000-0005-0000-0000-00000E000000}"/>
    <cellStyle name="Percent" xfId="14" builtinId="5"/>
  </cellStyles>
  <dxfs count="1">
    <dxf>
      <fill>
        <patternFill>
          <bgColor rgb="FFFFFF00"/>
        </patternFill>
      </fill>
    </dxf>
  </dxfs>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224442</xdr:colOff>
      <xdr:row>1</xdr:row>
      <xdr:rowOff>19887</xdr:rowOff>
    </xdr:from>
    <xdr:to>
      <xdr:col>1</xdr:col>
      <xdr:colOff>443979</xdr:colOff>
      <xdr:row>1</xdr:row>
      <xdr:rowOff>19887</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548292" y="258012"/>
          <a:ext cx="21953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21" name="Object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22" name="Object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9525</xdr:rowOff>
        </xdr:to>
        <xdr:sp macro="" textlink="">
          <xdr:nvSpPr>
            <xdr:cNvPr id="5123" name="Object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24" name="Object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25" name="Object 5" hidden="1">
              <a:extLst>
                <a:ext uri="{63B3BB69-23CF-44E3-9099-C40C66FF867C}">
                  <a14:compatExt spid="_x0000_s5125"/>
                </a:ext>
                <a:ext uri="{FF2B5EF4-FFF2-40B4-BE49-F238E27FC236}">
                  <a16:creationId xmlns:a16="http://schemas.microsoft.com/office/drawing/2014/main" id="{00000000-0008-0000-0000-000005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0</xdr:rowOff>
        </xdr:to>
        <xdr:sp macro="" textlink="">
          <xdr:nvSpPr>
            <xdr:cNvPr id="5126" name="Object 6" hidden="1">
              <a:extLst>
                <a:ext uri="{63B3BB69-23CF-44E3-9099-C40C66FF867C}">
                  <a14:compatExt spid="_x0000_s5126"/>
                </a:ext>
                <a:ext uri="{FF2B5EF4-FFF2-40B4-BE49-F238E27FC236}">
                  <a16:creationId xmlns:a16="http://schemas.microsoft.com/office/drawing/2014/main" id="{00000000-0008-0000-0000-000006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28575</xdr:rowOff>
        </xdr:to>
        <xdr:sp macro="" textlink="">
          <xdr:nvSpPr>
            <xdr:cNvPr id="5127" name="Object 7" hidden="1">
              <a:extLst>
                <a:ext uri="{63B3BB69-23CF-44E3-9099-C40C66FF867C}">
                  <a14:compatExt spid="_x0000_s5127"/>
                </a:ext>
                <a:ext uri="{FF2B5EF4-FFF2-40B4-BE49-F238E27FC236}">
                  <a16:creationId xmlns:a16="http://schemas.microsoft.com/office/drawing/2014/main" id="{00000000-0008-0000-0000-000007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9525</xdr:rowOff>
        </xdr:to>
        <xdr:sp macro="" textlink="">
          <xdr:nvSpPr>
            <xdr:cNvPr id="5128" name="Object 8" hidden="1">
              <a:extLst>
                <a:ext uri="{63B3BB69-23CF-44E3-9099-C40C66FF867C}">
                  <a14:compatExt spid="_x0000_s5128"/>
                </a:ext>
                <a:ext uri="{FF2B5EF4-FFF2-40B4-BE49-F238E27FC236}">
                  <a16:creationId xmlns:a16="http://schemas.microsoft.com/office/drawing/2014/main" id="{00000000-0008-0000-0000-000008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0</xdr:rowOff>
        </xdr:to>
        <xdr:sp macro="" textlink="">
          <xdr:nvSpPr>
            <xdr:cNvPr id="5129" name="Object 9" hidden="1">
              <a:extLst>
                <a:ext uri="{63B3BB69-23CF-44E3-9099-C40C66FF867C}">
                  <a14:compatExt spid="_x0000_s5129"/>
                </a:ext>
                <a:ext uri="{FF2B5EF4-FFF2-40B4-BE49-F238E27FC236}">
                  <a16:creationId xmlns:a16="http://schemas.microsoft.com/office/drawing/2014/main" id="{00000000-0008-0000-0000-000009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28575</xdr:rowOff>
        </xdr:to>
        <xdr:sp macro="" textlink="">
          <xdr:nvSpPr>
            <xdr:cNvPr id="5130" name="Object 10"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9525</xdr:rowOff>
        </xdr:to>
        <xdr:sp macro="" textlink="">
          <xdr:nvSpPr>
            <xdr:cNvPr id="5131" name="Object 11"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32" name="Object 12"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0</xdr:rowOff>
        </xdr:to>
        <xdr:sp macro="" textlink="">
          <xdr:nvSpPr>
            <xdr:cNvPr id="5133" name="Object 13" hidden="1">
              <a:extLst>
                <a:ext uri="{63B3BB69-23CF-44E3-9099-C40C66FF867C}">
                  <a14:compatExt spid="_x0000_s5133"/>
                </a:ext>
                <a:ext uri="{FF2B5EF4-FFF2-40B4-BE49-F238E27FC236}">
                  <a16:creationId xmlns:a16="http://schemas.microsoft.com/office/drawing/2014/main" id="{00000000-0008-0000-0000-00000D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0</xdr:rowOff>
        </xdr:to>
        <xdr:sp macro="" textlink="">
          <xdr:nvSpPr>
            <xdr:cNvPr id="5134" name="Object 14"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35" name="Object 15"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36" name="Object 16" hidden="1">
              <a:extLst>
                <a:ext uri="{63B3BB69-23CF-44E3-9099-C40C66FF867C}">
                  <a14:compatExt spid="_x0000_s5136"/>
                </a:ext>
                <a:ext uri="{FF2B5EF4-FFF2-40B4-BE49-F238E27FC236}">
                  <a16:creationId xmlns:a16="http://schemas.microsoft.com/office/drawing/2014/main" id="{00000000-0008-0000-0000-000010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9525</xdr:rowOff>
        </xdr:to>
        <xdr:sp macro="" textlink="">
          <xdr:nvSpPr>
            <xdr:cNvPr id="5137" name="Object 17" hidden="1">
              <a:extLst>
                <a:ext uri="{63B3BB69-23CF-44E3-9099-C40C66FF867C}">
                  <a14:compatExt spid="_x0000_s5137"/>
                </a:ext>
                <a:ext uri="{FF2B5EF4-FFF2-40B4-BE49-F238E27FC236}">
                  <a16:creationId xmlns:a16="http://schemas.microsoft.com/office/drawing/2014/main" id="{00000000-0008-0000-0000-00001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38" name="Object 18" hidden="1">
              <a:extLst>
                <a:ext uri="{63B3BB69-23CF-44E3-9099-C40C66FF867C}">
                  <a14:compatExt spid="_x0000_s5138"/>
                </a:ext>
                <a:ext uri="{FF2B5EF4-FFF2-40B4-BE49-F238E27FC236}">
                  <a16:creationId xmlns:a16="http://schemas.microsoft.com/office/drawing/2014/main" id="{00000000-0008-0000-0000-000012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39" name="Object 19" hidden="1">
              <a:extLst>
                <a:ext uri="{63B3BB69-23CF-44E3-9099-C40C66FF867C}">
                  <a14:compatExt spid="_x0000_s5139"/>
                </a:ext>
                <a:ext uri="{FF2B5EF4-FFF2-40B4-BE49-F238E27FC236}">
                  <a16:creationId xmlns:a16="http://schemas.microsoft.com/office/drawing/2014/main" id="{00000000-0008-0000-0000-00001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0</xdr:rowOff>
        </xdr:to>
        <xdr:sp macro="" textlink="">
          <xdr:nvSpPr>
            <xdr:cNvPr id="5140" name="Object 20" hidden="1">
              <a:extLst>
                <a:ext uri="{63B3BB69-23CF-44E3-9099-C40C66FF867C}">
                  <a14:compatExt spid="_x0000_s5140"/>
                </a:ext>
                <a:ext uri="{FF2B5EF4-FFF2-40B4-BE49-F238E27FC236}">
                  <a16:creationId xmlns:a16="http://schemas.microsoft.com/office/drawing/2014/main" id="{00000000-0008-0000-0000-000014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28575</xdr:rowOff>
        </xdr:to>
        <xdr:sp macro="" textlink="">
          <xdr:nvSpPr>
            <xdr:cNvPr id="5141" name="Object 21" hidden="1">
              <a:extLst>
                <a:ext uri="{63B3BB69-23CF-44E3-9099-C40C66FF867C}">
                  <a14:compatExt spid="_x0000_s5141"/>
                </a:ext>
                <a:ext uri="{FF2B5EF4-FFF2-40B4-BE49-F238E27FC236}">
                  <a16:creationId xmlns:a16="http://schemas.microsoft.com/office/drawing/2014/main" id="{00000000-0008-0000-0000-000015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9525</xdr:rowOff>
        </xdr:to>
        <xdr:sp macro="" textlink="">
          <xdr:nvSpPr>
            <xdr:cNvPr id="5142" name="Object 22" hidden="1">
              <a:extLst>
                <a:ext uri="{63B3BB69-23CF-44E3-9099-C40C66FF867C}">
                  <a14:compatExt spid="_x0000_s5142"/>
                </a:ext>
                <a:ext uri="{FF2B5EF4-FFF2-40B4-BE49-F238E27FC236}">
                  <a16:creationId xmlns:a16="http://schemas.microsoft.com/office/drawing/2014/main" id="{00000000-0008-0000-0000-000016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0</xdr:rowOff>
        </xdr:to>
        <xdr:sp macro="" textlink="">
          <xdr:nvSpPr>
            <xdr:cNvPr id="5143" name="Object 23" hidden="1">
              <a:extLst>
                <a:ext uri="{63B3BB69-23CF-44E3-9099-C40C66FF867C}">
                  <a14:compatExt spid="_x0000_s5143"/>
                </a:ext>
                <a:ext uri="{FF2B5EF4-FFF2-40B4-BE49-F238E27FC236}">
                  <a16:creationId xmlns:a16="http://schemas.microsoft.com/office/drawing/2014/main" id="{00000000-0008-0000-0000-000017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28575</xdr:rowOff>
        </xdr:to>
        <xdr:sp macro="" textlink="">
          <xdr:nvSpPr>
            <xdr:cNvPr id="5144" name="Object 24" hidden="1">
              <a:extLst>
                <a:ext uri="{63B3BB69-23CF-44E3-9099-C40C66FF867C}">
                  <a14:compatExt spid="_x0000_s5144"/>
                </a:ext>
                <a:ext uri="{FF2B5EF4-FFF2-40B4-BE49-F238E27FC236}">
                  <a16:creationId xmlns:a16="http://schemas.microsoft.com/office/drawing/2014/main" id="{00000000-0008-0000-0000-000018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9525</xdr:rowOff>
        </xdr:to>
        <xdr:sp macro="" textlink="">
          <xdr:nvSpPr>
            <xdr:cNvPr id="5145" name="Object 25" hidden="1">
              <a:extLst>
                <a:ext uri="{63B3BB69-23CF-44E3-9099-C40C66FF867C}">
                  <a14:compatExt spid="_x0000_s5145"/>
                </a:ext>
                <a:ext uri="{FF2B5EF4-FFF2-40B4-BE49-F238E27FC236}">
                  <a16:creationId xmlns:a16="http://schemas.microsoft.com/office/drawing/2014/main" id="{00000000-0008-0000-0000-000019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125</xdr:row>
          <xdr:rowOff>371475</xdr:rowOff>
        </xdr:to>
        <xdr:sp macro="" textlink="">
          <xdr:nvSpPr>
            <xdr:cNvPr id="5146" name="Object 26" hidden="1">
              <a:extLst>
                <a:ext uri="{63B3BB69-23CF-44E3-9099-C40C66FF867C}">
                  <a14:compatExt spid="_x0000_s5146"/>
                </a:ext>
                <a:ext uri="{FF2B5EF4-FFF2-40B4-BE49-F238E27FC236}">
                  <a16:creationId xmlns:a16="http://schemas.microsoft.com/office/drawing/2014/main" id="{00000000-0008-0000-0000-00001A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0</xdr:rowOff>
        </xdr:to>
        <xdr:sp macro="" textlink="">
          <xdr:nvSpPr>
            <xdr:cNvPr id="5147" name="Object 27" hidden="1">
              <a:extLst>
                <a:ext uri="{63B3BB69-23CF-44E3-9099-C40C66FF867C}">
                  <a14:compatExt spid="_x0000_s5147"/>
                </a:ext>
                <a:ext uri="{FF2B5EF4-FFF2-40B4-BE49-F238E27FC236}">
                  <a16:creationId xmlns:a16="http://schemas.microsoft.com/office/drawing/2014/main" id="{00000000-0008-0000-0000-00001B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9</xdr:col>
          <xdr:colOff>523875</xdr:colOff>
          <xdr:row>126</xdr:row>
          <xdr:rowOff>0</xdr:rowOff>
        </xdr:to>
        <xdr:sp macro="" textlink="">
          <xdr:nvSpPr>
            <xdr:cNvPr id="5148" name="Object 28" hidden="1">
              <a:extLst>
                <a:ext uri="{63B3BB69-23CF-44E3-9099-C40C66FF867C}">
                  <a14:compatExt spid="_x0000_s5148"/>
                </a:ext>
                <a:ext uri="{FF2B5EF4-FFF2-40B4-BE49-F238E27FC236}">
                  <a16:creationId xmlns:a16="http://schemas.microsoft.com/office/drawing/2014/main" id="{00000000-0008-0000-0000-00001C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10</xdr:col>
          <xdr:colOff>57150</xdr:colOff>
          <xdr:row>126</xdr:row>
          <xdr:rowOff>85725</xdr:rowOff>
        </xdr:to>
        <xdr:sp macro="" textlink="">
          <xdr:nvSpPr>
            <xdr:cNvPr id="5149" name="Object 29" hidden="1">
              <a:extLst>
                <a:ext uri="{63B3BB69-23CF-44E3-9099-C40C66FF867C}">
                  <a14:compatExt spid="_x0000_s5149"/>
                </a:ext>
                <a:ext uri="{FF2B5EF4-FFF2-40B4-BE49-F238E27FC236}">
                  <a16:creationId xmlns:a16="http://schemas.microsoft.com/office/drawing/2014/main" id="{00000000-0008-0000-0000-00001D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125</xdr:row>
          <xdr:rowOff>0</xdr:rowOff>
        </xdr:from>
        <xdr:to>
          <xdr:col>10</xdr:col>
          <xdr:colOff>57150</xdr:colOff>
          <xdr:row>126</xdr:row>
          <xdr:rowOff>85725</xdr:rowOff>
        </xdr:to>
        <xdr:sp macro="" textlink="">
          <xdr:nvSpPr>
            <xdr:cNvPr id="5150" name="Object 30" hidden="1">
              <a:extLst>
                <a:ext uri="{63B3BB69-23CF-44E3-9099-C40C66FF867C}">
                  <a14:compatExt spid="_x0000_s5150"/>
                </a:ext>
                <a:ext uri="{FF2B5EF4-FFF2-40B4-BE49-F238E27FC236}">
                  <a16:creationId xmlns:a16="http://schemas.microsoft.com/office/drawing/2014/main" id="{00000000-0008-0000-0000-00001E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10</xdr:col>
          <xdr:colOff>295275</xdr:colOff>
          <xdr:row>130</xdr:row>
          <xdr:rowOff>38100</xdr:rowOff>
        </xdr:to>
        <xdr:sp macro="" textlink="">
          <xdr:nvSpPr>
            <xdr:cNvPr id="5151" name="Object 31" hidden="1">
              <a:extLst>
                <a:ext uri="{63B3BB69-23CF-44E3-9099-C40C66FF867C}">
                  <a14:compatExt spid="_x0000_s5151"/>
                </a:ext>
                <a:ext uri="{FF2B5EF4-FFF2-40B4-BE49-F238E27FC236}">
                  <a16:creationId xmlns:a16="http://schemas.microsoft.com/office/drawing/2014/main" id="{00000000-0008-0000-0000-00001F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371475</xdr:rowOff>
        </xdr:to>
        <xdr:sp macro="" textlink="">
          <xdr:nvSpPr>
            <xdr:cNvPr id="5152" name="Object 32" hidden="1">
              <a:extLst>
                <a:ext uri="{63B3BB69-23CF-44E3-9099-C40C66FF867C}">
                  <a14:compatExt spid="_x0000_s5152"/>
                </a:ext>
                <a:ext uri="{FF2B5EF4-FFF2-40B4-BE49-F238E27FC236}">
                  <a16:creationId xmlns:a16="http://schemas.microsoft.com/office/drawing/2014/main" id="{00000000-0008-0000-0000-000020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53" name="Object 33" hidden="1">
              <a:extLst>
                <a:ext uri="{63B3BB69-23CF-44E3-9099-C40C66FF867C}">
                  <a14:compatExt spid="_x0000_s5153"/>
                </a:ext>
                <a:ext uri="{FF2B5EF4-FFF2-40B4-BE49-F238E27FC236}">
                  <a16:creationId xmlns:a16="http://schemas.microsoft.com/office/drawing/2014/main" id="{00000000-0008-0000-0000-00002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400050</xdr:rowOff>
        </xdr:to>
        <xdr:sp macro="" textlink="">
          <xdr:nvSpPr>
            <xdr:cNvPr id="5154" name="Object 34" hidden="1">
              <a:extLst>
                <a:ext uri="{63B3BB69-23CF-44E3-9099-C40C66FF867C}">
                  <a14:compatExt spid="_x0000_s5154"/>
                </a:ext>
                <a:ext uri="{FF2B5EF4-FFF2-40B4-BE49-F238E27FC236}">
                  <a16:creationId xmlns:a16="http://schemas.microsoft.com/office/drawing/2014/main" id="{00000000-0008-0000-0000-000022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371475</xdr:rowOff>
        </xdr:to>
        <xdr:sp macro="" textlink="">
          <xdr:nvSpPr>
            <xdr:cNvPr id="5155" name="Object 35" hidden="1">
              <a:extLst>
                <a:ext uri="{63B3BB69-23CF-44E3-9099-C40C66FF867C}">
                  <a14:compatExt spid="_x0000_s5155"/>
                </a:ext>
                <a:ext uri="{FF2B5EF4-FFF2-40B4-BE49-F238E27FC236}">
                  <a16:creationId xmlns:a16="http://schemas.microsoft.com/office/drawing/2014/main" id="{00000000-0008-0000-0000-00002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56" name="Object 36" hidden="1">
              <a:extLst>
                <a:ext uri="{63B3BB69-23CF-44E3-9099-C40C66FF867C}">
                  <a14:compatExt spid="_x0000_s5156"/>
                </a:ext>
                <a:ext uri="{FF2B5EF4-FFF2-40B4-BE49-F238E27FC236}">
                  <a16:creationId xmlns:a16="http://schemas.microsoft.com/office/drawing/2014/main" id="{00000000-0008-0000-0000-000024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57" name="Object 37" hidden="1">
              <a:extLst>
                <a:ext uri="{63B3BB69-23CF-44E3-9099-C40C66FF867C}">
                  <a14:compatExt spid="_x0000_s5157"/>
                </a:ext>
                <a:ext uri="{FF2B5EF4-FFF2-40B4-BE49-F238E27FC236}">
                  <a16:creationId xmlns:a16="http://schemas.microsoft.com/office/drawing/2014/main" id="{00000000-0008-0000-0000-000025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400050</xdr:rowOff>
        </xdr:to>
        <xdr:sp macro="" textlink="">
          <xdr:nvSpPr>
            <xdr:cNvPr id="5158" name="Object 38" hidden="1">
              <a:extLst>
                <a:ext uri="{63B3BB69-23CF-44E3-9099-C40C66FF867C}">
                  <a14:compatExt spid="_x0000_s5158"/>
                </a:ext>
                <a:ext uri="{FF2B5EF4-FFF2-40B4-BE49-F238E27FC236}">
                  <a16:creationId xmlns:a16="http://schemas.microsoft.com/office/drawing/2014/main" id="{00000000-0008-0000-0000-000026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59" name="Object 39" hidden="1">
              <a:extLst>
                <a:ext uri="{63B3BB69-23CF-44E3-9099-C40C66FF867C}">
                  <a14:compatExt spid="_x0000_s5159"/>
                </a:ext>
                <a:ext uri="{FF2B5EF4-FFF2-40B4-BE49-F238E27FC236}">
                  <a16:creationId xmlns:a16="http://schemas.microsoft.com/office/drawing/2014/main" id="{00000000-0008-0000-0000-000027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400050</xdr:rowOff>
        </xdr:to>
        <xdr:sp macro="" textlink="">
          <xdr:nvSpPr>
            <xdr:cNvPr id="5160" name="Object 40" hidden="1">
              <a:extLst>
                <a:ext uri="{63B3BB69-23CF-44E3-9099-C40C66FF867C}">
                  <a14:compatExt spid="_x0000_s5160"/>
                </a:ext>
                <a:ext uri="{FF2B5EF4-FFF2-40B4-BE49-F238E27FC236}">
                  <a16:creationId xmlns:a16="http://schemas.microsoft.com/office/drawing/2014/main" id="{00000000-0008-0000-0000-000028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371475</xdr:rowOff>
        </xdr:to>
        <xdr:sp macro="" textlink="">
          <xdr:nvSpPr>
            <xdr:cNvPr id="5161" name="Object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62" name="Object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63" name="Object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371475</xdr:rowOff>
        </xdr:to>
        <xdr:sp macro="" textlink="">
          <xdr:nvSpPr>
            <xdr:cNvPr id="5164" name="Object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65" name="Object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400050</xdr:rowOff>
        </xdr:to>
        <xdr:sp macro="" textlink="">
          <xdr:nvSpPr>
            <xdr:cNvPr id="5166" name="Object 46"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371475</xdr:rowOff>
        </xdr:to>
        <xdr:sp macro="" textlink="">
          <xdr:nvSpPr>
            <xdr:cNvPr id="5167" name="Object 47" hidden="1">
              <a:extLst>
                <a:ext uri="{63B3BB69-23CF-44E3-9099-C40C66FF867C}">
                  <a14:compatExt spid="_x0000_s5167"/>
                </a:ext>
                <a:ext uri="{FF2B5EF4-FFF2-40B4-BE49-F238E27FC236}">
                  <a16:creationId xmlns:a16="http://schemas.microsoft.com/office/drawing/2014/main" id="{00000000-0008-0000-0000-00002F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68" name="Object 48" hidden="1">
              <a:extLst>
                <a:ext uri="{63B3BB69-23CF-44E3-9099-C40C66FF867C}">
                  <a14:compatExt spid="_x0000_s5168"/>
                </a:ext>
                <a:ext uri="{FF2B5EF4-FFF2-40B4-BE49-F238E27FC236}">
                  <a16:creationId xmlns:a16="http://schemas.microsoft.com/office/drawing/2014/main" id="{00000000-0008-0000-0000-000030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69" name="Object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400050</xdr:rowOff>
        </xdr:to>
        <xdr:sp macro="" textlink="">
          <xdr:nvSpPr>
            <xdr:cNvPr id="5170" name="Object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71" name="Object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400050</xdr:rowOff>
        </xdr:to>
        <xdr:sp macro="" textlink="">
          <xdr:nvSpPr>
            <xdr:cNvPr id="5172" name="Object 52" hidden="1">
              <a:extLst>
                <a:ext uri="{63B3BB69-23CF-44E3-9099-C40C66FF867C}">
                  <a14:compatExt spid="_x0000_s5172"/>
                </a:ext>
                <a:ext uri="{FF2B5EF4-FFF2-40B4-BE49-F238E27FC236}">
                  <a16:creationId xmlns:a16="http://schemas.microsoft.com/office/drawing/2014/main" id="{00000000-0008-0000-0000-000034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371475</xdr:rowOff>
        </xdr:to>
        <xdr:sp macro="" textlink="">
          <xdr:nvSpPr>
            <xdr:cNvPr id="5173" name="Object 53" hidden="1">
              <a:extLst>
                <a:ext uri="{63B3BB69-23CF-44E3-9099-C40C66FF867C}">
                  <a14:compatExt spid="_x0000_s5173"/>
                </a:ext>
                <a:ext uri="{FF2B5EF4-FFF2-40B4-BE49-F238E27FC236}">
                  <a16:creationId xmlns:a16="http://schemas.microsoft.com/office/drawing/2014/main" id="{00000000-0008-0000-0000-000035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74" name="Object 54" hidden="1">
              <a:extLst>
                <a:ext uri="{63B3BB69-23CF-44E3-9099-C40C66FF867C}">
                  <a14:compatExt spid="_x0000_s5174"/>
                </a:ext>
                <a:ext uri="{FF2B5EF4-FFF2-40B4-BE49-F238E27FC236}">
                  <a16:creationId xmlns:a16="http://schemas.microsoft.com/office/drawing/2014/main" id="{00000000-0008-0000-0000-000036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130</xdr:row>
          <xdr:rowOff>0</xdr:rowOff>
        </xdr:from>
        <xdr:to>
          <xdr:col>9</xdr:col>
          <xdr:colOff>523875</xdr:colOff>
          <xdr:row>130</xdr:row>
          <xdr:rowOff>381000</xdr:rowOff>
        </xdr:to>
        <xdr:sp macro="" textlink="">
          <xdr:nvSpPr>
            <xdr:cNvPr id="5175" name="Object 55" hidden="1">
              <a:extLst>
                <a:ext uri="{63B3BB69-23CF-44E3-9099-C40C66FF867C}">
                  <a14:compatExt spid="_x0000_s5175"/>
                </a:ext>
                <a:ext uri="{FF2B5EF4-FFF2-40B4-BE49-F238E27FC236}">
                  <a16:creationId xmlns:a16="http://schemas.microsoft.com/office/drawing/2014/main" id="{00000000-0008-0000-0000-000037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76" name="Object 56" hidden="1">
              <a:extLst>
                <a:ext uri="{63B3BB69-23CF-44E3-9099-C40C66FF867C}">
                  <a14:compatExt spid="_x0000_s5176"/>
                </a:ext>
                <a:ext uri="{FF2B5EF4-FFF2-40B4-BE49-F238E27FC236}">
                  <a16:creationId xmlns:a16="http://schemas.microsoft.com/office/drawing/2014/main" id="{00000000-0008-0000-0000-000038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77" name="Object 57" hidden="1">
              <a:extLst>
                <a:ext uri="{63B3BB69-23CF-44E3-9099-C40C66FF867C}">
                  <a14:compatExt spid="_x0000_s5177"/>
                </a:ext>
                <a:ext uri="{FF2B5EF4-FFF2-40B4-BE49-F238E27FC236}">
                  <a16:creationId xmlns:a16="http://schemas.microsoft.com/office/drawing/2014/main" id="{00000000-0008-0000-0000-000039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9525</xdr:rowOff>
        </xdr:to>
        <xdr:sp macro="" textlink="">
          <xdr:nvSpPr>
            <xdr:cNvPr id="5178" name="Object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79" name="Object 59" hidden="1">
              <a:extLst>
                <a:ext uri="{63B3BB69-23CF-44E3-9099-C40C66FF867C}">
                  <a14:compatExt spid="_x0000_s5179"/>
                </a:ext>
                <a:ext uri="{FF2B5EF4-FFF2-40B4-BE49-F238E27FC236}">
                  <a16:creationId xmlns:a16="http://schemas.microsoft.com/office/drawing/2014/main" id="{00000000-0008-0000-0000-00003B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80" name="Object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0</xdr:rowOff>
        </xdr:to>
        <xdr:sp macro="" textlink="">
          <xdr:nvSpPr>
            <xdr:cNvPr id="5181" name="Object 61" hidden="1">
              <a:extLst>
                <a:ext uri="{63B3BB69-23CF-44E3-9099-C40C66FF867C}">
                  <a14:compatExt spid="_x0000_s5181"/>
                </a:ext>
                <a:ext uri="{FF2B5EF4-FFF2-40B4-BE49-F238E27FC236}">
                  <a16:creationId xmlns:a16="http://schemas.microsoft.com/office/drawing/2014/main" id="{00000000-0008-0000-0000-00003D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9525</xdr:rowOff>
        </xdr:to>
        <xdr:sp macro="" textlink="">
          <xdr:nvSpPr>
            <xdr:cNvPr id="5182" name="Object 62" hidden="1">
              <a:extLst>
                <a:ext uri="{63B3BB69-23CF-44E3-9099-C40C66FF867C}">
                  <a14:compatExt spid="_x0000_s5182"/>
                </a:ext>
                <a:ext uri="{FF2B5EF4-FFF2-40B4-BE49-F238E27FC236}">
                  <a16:creationId xmlns:a16="http://schemas.microsoft.com/office/drawing/2014/main" id="{00000000-0008-0000-0000-00003E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0</xdr:rowOff>
        </xdr:to>
        <xdr:sp macro="" textlink="">
          <xdr:nvSpPr>
            <xdr:cNvPr id="5183" name="Object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9525</xdr:rowOff>
        </xdr:to>
        <xdr:sp macro="" textlink="">
          <xdr:nvSpPr>
            <xdr:cNvPr id="5184" name="Object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85" name="Object 65" hidden="1">
              <a:extLst>
                <a:ext uri="{63B3BB69-23CF-44E3-9099-C40C66FF867C}">
                  <a14:compatExt spid="_x0000_s5185"/>
                </a:ext>
                <a:ext uri="{FF2B5EF4-FFF2-40B4-BE49-F238E27FC236}">
                  <a16:creationId xmlns:a16="http://schemas.microsoft.com/office/drawing/2014/main" id="{00000000-0008-0000-0000-000041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0</xdr:rowOff>
        </xdr:to>
        <xdr:sp macro="" textlink="">
          <xdr:nvSpPr>
            <xdr:cNvPr id="5186" name="Object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0</xdr:rowOff>
        </xdr:to>
        <xdr:sp macro="" textlink="">
          <xdr:nvSpPr>
            <xdr:cNvPr id="5187" name="Object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88" name="Object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89" name="Object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9525</xdr:rowOff>
        </xdr:to>
        <xdr:sp macro="" textlink="">
          <xdr:nvSpPr>
            <xdr:cNvPr id="5190" name="Object 70" hidden="1">
              <a:extLst>
                <a:ext uri="{63B3BB69-23CF-44E3-9099-C40C66FF867C}">
                  <a14:compatExt spid="_x0000_s5190"/>
                </a:ext>
                <a:ext uri="{FF2B5EF4-FFF2-40B4-BE49-F238E27FC236}">
                  <a16:creationId xmlns:a16="http://schemas.microsoft.com/office/drawing/2014/main" id="{00000000-0008-0000-0000-000046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91" name="Object 71" hidden="1">
              <a:extLst>
                <a:ext uri="{63B3BB69-23CF-44E3-9099-C40C66FF867C}">
                  <a14:compatExt spid="_x0000_s5191"/>
                </a:ext>
                <a:ext uri="{FF2B5EF4-FFF2-40B4-BE49-F238E27FC236}">
                  <a16:creationId xmlns:a16="http://schemas.microsoft.com/office/drawing/2014/main" id="{00000000-0008-0000-0000-000047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92" name="Object 72" hidden="1">
              <a:extLst>
                <a:ext uri="{63B3BB69-23CF-44E3-9099-C40C66FF867C}">
                  <a14:compatExt spid="_x0000_s5192"/>
                </a:ext>
                <a:ext uri="{FF2B5EF4-FFF2-40B4-BE49-F238E27FC236}">
                  <a16:creationId xmlns:a16="http://schemas.microsoft.com/office/drawing/2014/main" id="{00000000-0008-0000-0000-000048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0</xdr:rowOff>
        </xdr:to>
        <xdr:sp macro="" textlink="">
          <xdr:nvSpPr>
            <xdr:cNvPr id="5193" name="Object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9525</xdr:rowOff>
        </xdr:to>
        <xdr:sp macro="" textlink="">
          <xdr:nvSpPr>
            <xdr:cNvPr id="5194" name="Object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0</xdr:rowOff>
        </xdr:to>
        <xdr:sp macro="" textlink="">
          <xdr:nvSpPr>
            <xdr:cNvPr id="5195" name="Object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9525</xdr:rowOff>
        </xdr:to>
        <xdr:sp macro="" textlink="">
          <xdr:nvSpPr>
            <xdr:cNvPr id="5196" name="Object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129</xdr:row>
          <xdr:rowOff>371475</xdr:rowOff>
        </xdr:to>
        <xdr:sp macro="" textlink="">
          <xdr:nvSpPr>
            <xdr:cNvPr id="5197" name="Object 77" hidden="1">
              <a:extLst>
                <a:ext uri="{63B3BB69-23CF-44E3-9099-C40C66FF867C}">
                  <a14:compatExt spid="_x0000_s5197"/>
                </a:ext>
                <a:ext uri="{FF2B5EF4-FFF2-40B4-BE49-F238E27FC236}">
                  <a16:creationId xmlns:a16="http://schemas.microsoft.com/office/drawing/2014/main" id="{00000000-0008-0000-0000-00004D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0</xdr:rowOff>
        </xdr:to>
        <xdr:sp macro="" textlink="">
          <xdr:nvSpPr>
            <xdr:cNvPr id="5198" name="Object 78" hidden="1">
              <a:extLst>
                <a:ext uri="{63B3BB69-23CF-44E3-9099-C40C66FF867C}">
                  <a14:compatExt spid="_x0000_s5198"/>
                </a:ext>
                <a:ext uri="{FF2B5EF4-FFF2-40B4-BE49-F238E27FC236}">
                  <a16:creationId xmlns:a16="http://schemas.microsoft.com/office/drawing/2014/main" id="{00000000-0008-0000-0000-00004E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129</xdr:row>
          <xdr:rowOff>0</xdr:rowOff>
        </xdr:from>
        <xdr:to>
          <xdr:col>9</xdr:col>
          <xdr:colOff>523875</xdr:colOff>
          <xdr:row>130</xdr:row>
          <xdr:rowOff>0</xdr:rowOff>
        </xdr:to>
        <xdr:sp macro="" textlink="">
          <xdr:nvSpPr>
            <xdr:cNvPr id="5199" name="Object 79" hidden="1">
              <a:extLst>
                <a:ext uri="{63B3BB69-23CF-44E3-9099-C40C66FF867C}">
                  <a14:compatExt spid="_x0000_s5199"/>
                </a:ext>
                <a:ext uri="{FF2B5EF4-FFF2-40B4-BE49-F238E27FC236}">
                  <a16:creationId xmlns:a16="http://schemas.microsoft.com/office/drawing/2014/main" id="{00000000-0008-0000-0000-00004F1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xdr:col>
      <xdr:colOff>700548</xdr:colOff>
      <xdr:row>2</xdr:row>
      <xdr:rowOff>6145</xdr:rowOff>
    </xdr:from>
    <xdr:to>
      <xdr:col>5</xdr:col>
      <xdr:colOff>122903</xdr:colOff>
      <xdr:row>2</xdr:row>
      <xdr:rowOff>6145</xdr:rowOff>
    </xdr:to>
    <xdr:cxnSp macro="">
      <xdr:nvCxnSpPr>
        <xdr:cNvPr id="19" name="Straight Connector 18">
          <a:extLst>
            <a:ext uri="{FF2B5EF4-FFF2-40B4-BE49-F238E27FC236}">
              <a16:creationId xmlns:a16="http://schemas.microsoft.com/office/drawing/2014/main" id="{00000000-0008-0000-0100-000013000000}"/>
            </a:ext>
          </a:extLst>
        </xdr:cNvPr>
        <xdr:cNvCxnSpPr/>
      </xdr:nvCxnSpPr>
      <xdr:spPr>
        <a:xfrm>
          <a:off x="2605548" y="1161435"/>
          <a:ext cx="159159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oleObject" Target="http://113.160.181.99:8080/mail/tulv.langchanh.nsf/str/B5E1F4D6FB227B1347257B7D0009FD12/$file/DANH%20S&#193;CH%20H&#7896;%20NGH&#200;O%20RTHEO%20Q&#272;%20227%20N&#258;M%202012.do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oleLink xmlns:r="http://schemas.openxmlformats.org/officeDocument/2006/relationships" r:id="rId1" progId="Word.Document.8">
    <oleItems>
      <oleItem name="!OLE_LINK2" advise="1" preferPic="1"/>
    </oleItems>
  </oleLin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283"/>
  <sheetViews>
    <sheetView topLeftCell="A217" zoomScale="89" zoomScaleNormal="89" workbookViewId="0">
      <selection activeCell="B221" sqref="B221:B222"/>
    </sheetView>
  </sheetViews>
  <sheetFormatPr defaultColWidth="9.140625" defaultRowHeight="12.75" x14ac:dyDescent="0.2"/>
  <cols>
    <col min="1" max="1" width="4.85546875" style="62" customWidth="1"/>
    <col min="2" max="2" width="25" style="119" customWidth="1"/>
    <col min="3" max="3" width="10.85546875" style="138" customWidth="1"/>
    <col min="4" max="4" width="9" style="138" bestFit="1" customWidth="1"/>
    <col min="5" max="5" width="8.5703125" style="137" bestFit="1" customWidth="1"/>
    <col min="6" max="6" width="10.140625" style="5" bestFit="1" customWidth="1"/>
    <col min="7" max="7" width="9" style="5" bestFit="1" customWidth="1"/>
    <col min="8" max="8" width="9" style="121" bestFit="1" customWidth="1"/>
    <col min="9" max="9" width="10.85546875" style="192" bestFit="1" customWidth="1"/>
    <col min="10" max="10" width="9.28515625" style="5" customWidth="1"/>
    <col min="11" max="194" width="9.28515625" style="5" bestFit="1" customWidth="1"/>
    <col min="195" max="16384" width="9.140625" style="5"/>
  </cols>
  <sheetData>
    <row r="1" spans="1:10" s="177" customFormat="1" ht="18.75" x14ac:dyDescent="0.3">
      <c r="A1" s="175" t="s">
        <v>71</v>
      </c>
      <c r="B1" s="175"/>
      <c r="C1" s="175"/>
      <c r="D1" s="175"/>
      <c r="E1" s="176"/>
      <c r="H1" s="202" t="s">
        <v>170</v>
      </c>
      <c r="I1" s="178"/>
    </row>
    <row r="2" spans="1:10" s="8" customFormat="1" ht="18" customHeight="1" x14ac:dyDescent="0.25">
      <c r="A2" s="262"/>
      <c r="B2" s="262"/>
      <c r="C2" s="139"/>
      <c r="D2" s="140"/>
      <c r="E2" s="141"/>
      <c r="F2" s="6"/>
      <c r="G2" s="7"/>
      <c r="H2" s="122"/>
      <c r="I2" s="179"/>
    </row>
    <row r="3" spans="1:10" s="8" customFormat="1" ht="69.75" customHeight="1" x14ac:dyDescent="0.25">
      <c r="A3" s="273" t="s">
        <v>169</v>
      </c>
      <c r="B3" s="273"/>
      <c r="C3" s="273"/>
      <c r="D3" s="273"/>
      <c r="E3" s="273"/>
      <c r="F3" s="273"/>
      <c r="G3" s="273"/>
      <c r="H3" s="273"/>
      <c r="I3" s="273"/>
    </row>
    <row r="4" spans="1:10" s="8" customFormat="1" ht="12.6" customHeight="1" x14ac:dyDescent="0.25">
      <c r="A4" s="76"/>
      <c r="B4" s="9"/>
      <c r="C4" s="1"/>
      <c r="D4" s="1"/>
      <c r="E4" s="142"/>
      <c r="F4" s="9"/>
      <c r="G4" s="9"/>
      <c r="H4" s="123"/>
      <c r="I4" s="180"/>
    </row>
    <row r="5" spans="1:10" ht="63" customHeight="1" x14ac:dyDescent="0.2">
      <c r="A5" s="271" t="s">
        <v>0</v>
      </c>
      <c r="B5" s="269" t="s">
        <v>3</v>
      </c>
      <c r="C5" s="263" t="s">
        <v>7</v>
      </c>
      <c r="D5" s="263"/>
      <c r="E5" s="263"/>
      <c r="F5" s="266" t="s">
        <v>157</v>
      </c>
      <c r="G5" s="266"/>
      <c r="H5" s="266"/>
      <c r="I5" s="267" t="s">
        <v>158</v>
      </c>
    </row>
    <row r="6" spans="1:10" ht="100.5" customHeight="1" x14ac:dyDescent="0.2">
      <c r="A6" s="272"/>
      <c r="B6" s="270"/>
      <c r="C6" s="143" t="s">
        <v>8</v>
      </c>
      <c r="D6" s="143" t="s">
        <v>6</v>
      </c>
      <c r="E6" s="144" t="s">
        <v>1</v>
      </c>
      <c r="F6" s="10" t="s">
        <v>5</v>
      </c>
      <c r="G6" s="10" t="s">
        <v>6</v>
      </c>
      <c r="H6" s="86" t="s">
        <v>1</v>
      </c>
      <c r="I6" s="268"/>
    </row>
    <row r="7" spans="1:10" s="12" customFormat="1" ht="14.25" customHeight="1" x14ac:dyDescent="0.25">
      <c r="A7" s="11" t="s">
        <v>147</v>
      </c>
      <c r="B7" s="194" t="s">
        <v>4</v>
      </c>
      <c r="C7" s="61">
        <v>1</v>
      </c>
      <c r="D7" s="61">
        <v>2</v>
      </c>
      <c r="E7" s="61">
        <v>3</v>
      </c>
      <c r="F7" s="61">
        <v>4</v>
      </c>
      <c r="G7" s="61">
        <v>5</v>
      </c>
      <c r="H7" s="61">
        <v>6</v>
      </c>
      <c r="I7" s="201" t="s">
        <v>159</v>
      </c>
    </row>
    <row r="8" spans="1:10" s="14" customFormat="1" ht="57" customHeight="1" x14ac:dyDescent="0.25">
      <c r="A8" s="49" t="s">
        <v>2</v>
      </c>
      <c r="B8" s="199" t="s">
        <v>93</v>
      </c>
      <c r="C8" s="145">
        <f>SUM(C11:C142)</f>
        <v>1267161</v>
      </c>
      <c r="D8" s="145">
        <f>SUM(D11:D142)</f>
        <v>566806</v>
      </c>
      <c r="E8" s="146"/>
      <c r="F8" s="13">
        <f>F9+F11+F15+F18+F22+F26+F29+F32+F34+F37+F44+F48+F53+F56+F61+F78+F80+F85+F95+F99+F104+F108+F112+F115+F117+F120+F126+F128+F133+F138+F140+F142</f>
        <v>669923.92499999993</v>
      </c>
      <c r="G8" s="13">
        <f>G9+G11+G15+G18+G22+G26+G29+G32+G34+G37+G44+G48+G53+G56+G61+G78+G80+G85+G95+G99+G104+G108+G112+G115+G117+G120+G126+G128+G133+G138+G140+G142</f>
        <v>283858</v>
      </c>
      <c r="H8" s="120"/>
      <c r="I8" s="181"/>
    </row>
    <row r="9" spans="1:10" s="63" customFormat="1" ht="30.75" customHeight="1" x14ac:dyDescent="0.25">
      <c r="A9" s="3">
        <v>1</v>
      </c>
      <c r="B9" s="101" t="s">
        <v>33</v>
      </c>
      <c r="C9" s="147">
        <f>C10</f>
        <v>2789</v>
      </c>
      <c r="D9" s="147">
        <f t="shared" ref="D9" si="0">D10</f>
        <v>1992</v>
      </c>
      <c r="E9" s="148">
        <f t="shared" ref="E9:E11" si="1">D9/C9</f>
        <v>0.71423449264969519</v>
      </c>
      <c r="F9" s="26">
        <f t="shared" ref="F9:G9" si="2">F10</f>
        <v>2426</v>
      </c>
      <c r="G9" s="26">
        <f t="shared" si="2"/>
        <v>1792</v>
      </c>
      <c r="H9" s="124">
        <f t="shared" ref="H9:H40" si="3">G9/F9</f>
        <v>0.73866446826051113</v>
      </c>
      <c r="I9" s="182">
        <f>H9-E9</f>
        <v>2.4429975610815946E-2</v>
      </c>
      <c r="J9" s="195"/>
    </row>
    <row r="10" spans="1:10" s="64" customFormat="1" ht="30.75" customHeight="1" x14ac:dyDescent="0.25">
      <c r="A10" s="193"/>
      <c r="B10" s="102" t="s">
        <v>102</v>
      </c>
      <c r="C10" s="55">
        <v>2789</v>
      </c>
      <c r="D10" s="55">
        <v>1992</v>
      </c>
      <c r="E10" s="149">
        <f t="shared" si="1"/>
        <v>0.71423449264969519</v>
      </c>
      <c r="F10" s="27">
        <v>2426</v>
      </c>
      <c r="G10" s="27">
        <v>1792</v>
      </c>
      <c r="H10" s="125">
        <f t="shared" si="3"/>
        <v>0.73866446826051113</v>
      </c>
      <c r="I10" s="183"/>
    </row>
    <row r="11" spans="1:10" s="63" customFormat="1" ht="30.75" customHeight="1" x14ac:dyDescent="0.25">
      <c r="A11" s="3">
        <v>2</v>
      </c>
      <c r="B11" s="103" t="s">
        <v>12</v>
      </c>
      <c r="C11" s="147">
        <f>SUM(C12:C14)</f>
        <v>2045</v>
      </c>
      <c r="D11" s="147">
        <f t="shared" ref="D11" si="4">SUM(D12:D14)</f>
        <v>720</v>
      </c>
      <c r="E11" s="148">
        <f t="shared" si="1"/>
        <v>0.35207823960880197</v>
      </c>
      <c r="F11" s="26">
        <f t="shared" ref="F11:G11" si="5">SUM(F12:F14)</f>
        <v>1975</v>
      </c>
      <c r="G11" s="26">
        <f t="shared" si="5"/>
        <v>755</v>
      </c>
      <c r="H11" s="124">
        <f t="shared" si="3"/>
        <v>0.38227848101265821</v>
      </c>
      <c r="I11" s="182">
        <f>H11-E11</f>
        <v>3.0200241403856243E-2</v>
      </c>
      <c r="J11" s="196"/>
    </row>
    <row r="12" spans="1:10" s="64" customFormat="1" ht="30.75" customHeight="1" x14ac:dyDescent="0.25">
      <c r="A12" s="15">
        <v>1</v>
      </c>
      <c r="B12" s="105" t="s">
        <v>103</v>
      </c>
      <c r="C12" s="150">
        <v>159</v>
      </c>
      <c r="D12" s="150">
        <v>100</v>
      </c>
      <c r="E12" s="149">
        <f>D12/C12</f>
        <v>0.62893081761006286</v>
      </c>
      <c r="F12" s="27">
        <v>166</v>
      </c>
      <c r="G12" s="27">
        <v>122</v>
      </c>
      <c r="H12" s="125">
        <f t="shared" si="3"/>
        <v>0.73493975903614461</v>
      </c>
      <c r="I12" s="183"/>
    </row>
    <row r="13" spans="1:10" s="65" customFormat="1" ht="30.75" customHeight="1" x14ac:dyDescent="0.25">
      <c r="A13" s="193">
        <v>2</v>
      </c>
      <c r="B13" s="99" t="s">
        <v>104</v>
      </c>
      <c r="C13" s="151">
        <v>46</v>
      </c>
      <c r="D13" s="151">
        <v>29</v>
      </c>
      <c r="E13" s="152">
        <v>63.530831422710264</v>
      </c>
      <c r="F13" s="44">
        <v>48</v>
      </c>
      <c r="G13" s="44">
        <v>31</v>
      </c>
      <c r="H13" s="125">
        <f t="shared" si="3"/>
        <v>0.64583333333333337</v>
      </c>
      <c r="I13" s="183"/>
    </row>
    <row r="14" spans="1:10" s="66" customFormat="1" ht="30.75" customHeight="1" x14ac:dyDescent="0.25">
      <c r="A14" s="15">
        <v>3</v>
      </c>
      <c r="B14" s="99" t="s">
        <v>105</v>
      </c>
      <c r="C14" s="57">
        <v>1840</v>
      </c>
      <c r="D14" s="57">
        <v>591</v>
      </c>
      <c r="E14" s="149">
        <f t="shared" ref="E14:E15" si="6">D14/C14</f>
        <v>0.32119565217391305</v>
      </c>
      <c r="F14" s="83">
        <v>1761</v>
      </c>
      <c r="G14" s="83">
        <v>602</v>
      </c>
      <c r="H14" s="125">
        <f t="shared" si="3"/>
        <v>0.34185122089721748</v>
      </c>
      <c r="I14" s="183"/>
    </row>
    <row r="15" spans="1:10" s="63" customFormat="1" ht="30.75" customHeight="1" x14ac:dyDescent="0.25">
      <c r="A15" s="3">
        <v>3</v>
      </c>
      <c r="B15" s="103" t="s">
        <v>16</v>
      </c>
      <c r="C15" s="147">
        <f>SUM(C16:C17)</f>
        <v>2176</v>
      </c>
      <c r="D15" s="147">
        <f t="shared" ref="D15" si="7">SUM(D16:D17)</f>
        <v>942</v>
      </c>
      <c r="E15" s="148">
        <f t="shared" si="6"/>
        <v>0.4329044117647059</v>
      </c>
      <c r="F15" s="26">
        <f t="shared" ref="F15:G15" si="8">SUM(F16:F17)</f>
        <v>2386</v>
      </c>
      <c r="G15" s="26">
        <f t="shared" si="8"/>
        <v>1132</v>
      </c>
      <c r="H15" s="124">
        <f t="shared" si="3"/>
        <v>0.47443419949706622</v>
      </c>
      <c r="I15" s="182">
        <f>H15-E15</f>
        <v>4.1529787732360324E-2</v>
      </c>
      <c r="J15" s="195"/>
    </row>
    <row r="16" spans="1:10" s="64" customFormat="1" ht="30.75" customHeight="1" x14ac:dyDescent="0.25">
      <c r="A16" s="60">
        <v>1</v>
      </c>
      <c r="B16" s="105" t="s">
        <v>103</v>
      </c>
      <c r="C16" s="150">
        <v>2093</v>
      </c>
      <c r="D16" s="150">
        <v>912</v>
      </c>
      <c r="E16" s="149">
        <f>D16/C16</f>
        <v>0.43573817486860966</v>
      </c>
      <c r="F16" s="27">
        <v>2306</v>
      </c>
      <c r="G16" s="27">
        <v>1089</v>
      </c>
      <c r="H16" s="125">
        <f t="shared" si="3"/>
        <v>0.47224631396357331</v>
      </c>
      <c r="I16" s="183"/>
    </row>
    <row r="17" spans="1:10" s="66" customFormat="1" ht="30.75" customHeight="1" x14ac:dyDescent="0.25">
      <c r="A17" s="22">
        <v>2</v>
      </c>
      <c r="B17" s="99" t="s">
        <v>105</v>
      </c>
      <c r="C17" s="53">
        <v>83</v>
      </c>
      <c r="D17" s="53">
        <v>30</v>
      </c>
      <c r="E17" s="149">
        <f t="shared" ref="E17:E53" si="9">D17/C17</f>
        <v>0.36144578313253012</v>
      </c>
      <c r="F17" s="83">
        <v>80</v>
      </c>
      <c r="G17" s="83">
        <v>43</v>
      </c>
      <c r="H17" s="125">
        <f t="shared" si="3"/>
        <v>0.53749999999999998</v>
      </c>
      <c r="I17" s="183"/>
    </row>
    <row r="18" spans="1:10" s="63" customFormat="1" ht="30.75" customHeight="1" x14ac:dyDescent="0.25">
      <c r="A18" s="3">
        <v>4</v>
      </c>
      <c r="B18" s="101" t="s">
        <v>31</v>
      </c>
      <c r="C18" s="147">
        <f>SUM(C19:C21)</f>
        <v>2916</v>
      </c>
      <c r="D18" s="147">
        <f t="shared" ref="D18" si="10">SUM(D19:D21)</f>
        <v>1584</v>
      </c>
      <c r="E18" s="148">
        <f t="shared" si="9"/>
        <v>0.54320987654320985</v>
      </c>
      <c r="F18" s="26">
        <f t="shared" ref="F18:G18" si="11">SUM(F19:F21)</f>
        <v>3140</v>
      </c>
      <c r="G18" s="26">
        <f t="shared" si="11"/>
        <v>1179</v>
      </c>
      <c r="H18" s="124">
        <f t="shared" si="3"/>
        <v>0.37547770700636945</v>
      </c>
      <c r="I18" s="182">
        <f>H18-E18</f>
        <v>-0.16773216953684039</v>
      </c>
    </row>
    <row r="19" spans="1:10" s="67" customFormat="1" ht="30.75" customHeight="1" x14ac:dyDescent="0.25">
      <c r="A19" s="22">
        <v>1</v>
      </c>
      <c r="B19" s="102" t="s">
        <v>102</v>
      </c>
      <c r="C19" s="53">
        <v>49</v>
      </c>
      <c r="D19" s="53">
        <v>34</v>
      </c>
      <c r="E19" s="149">
        <f t="shared" si="9"/>
        <v>0.69387755102040816</v>
      </c>
      <c r="F19" s="27">
        <v>52</v>
      </c>
      <c r="G19" s="27">
        <v>16</v>
      </c>
      <c r="H19" s="125">
        <f t="shared" si="3"/>
        <v>0.30769230769230771</v>
      </c>
      <c r="I19" s="183"/>
    </row>
    <row r="20" spans="1:10" s="65" customFormat="1" ht="30.75" customHeight="1" x14ac:dyDescent="0.25">
      <c r="A20" s="193">
        <v>2</v>
      </c>
      <c r="B20" s="99" t="s">
        <v>104</v>
      </c>
      <c r="C20" s="53">
        <v>1094</v>
      </c>
      <c r="D20" s="53">
        <v>633</v>
      </c>
      <c r="E20" s="149">
        <f t="shared" si="9"/>
        <v>0.57861060329067637</v>
      </c>
      <c r="F20" s="42">
        <v>1241</v>
      </c>
      <c r="G20" s="42">
        <v>630</v>
      </c>
      <c r="H20" s="125">
        <f t="shared" si="3"/>
        <v>0.50765511684125708</v>
      </c>
      <c r="I20" s="183"/>
    </row>
    <row r="21" spans="1:10" s="68" customFormat="1" ht="30.75" customHeight="1" x14ac:dyDescent="0.25">
      <c r="A21" s="22">
        <v>3</v>
      </c>
      <c r="B21" s="99" t="s">
        <v>106</v>
      </c>
      <c r="C21" s="53">
        <v>1773</v>
      </c>
      <c r="D21" s="53">
        <v>917</v>
      </c>
      <c r="E21" s="149">
        <f t="shared" si="9"/>
        <v>0.51720248166948679</v>
      </c>
      <c r="F21" s="23">
        <v>1847</v>
      </c>
      <c r="G21" s="23">
        <v>533</v>
      </c>
      <c r="H21" s="125">
        <f t="shared" si="3"/>
        <v>0.28857606930157009</v>
      </c>
      <c r="I21" s="183"/>
    </row>
    <row r="22" spans="1:10" s="63" customFormat="1" ht="30.75" customHeight="1" x14ac:dyDescent="0.25">
      <c r="A22" s="3">
        <v>5</v>
      </c>
      <c r="B22" s="101" t="s">
        <v>30</v>
      </c>
      <c r="C22" s="147">
        <f>SUM(C23:C25)</f>
        <v>4933</v>
      </c>
      <c r="D22" s="147">
        <f t="shared" ref="D22" si="12">SUM(D23:D25)</f>
        <v>1971</v>
      </c>
      <c r="E22" s="148">
        <f t="shared" si="9"/>
        <v>0.39955402392053518</v>
      </c>
      <c r="F22" s="26">
        <f t="shared" ref="F22:G22" si="13">SUM(F23:F25)</f>
        <v>5204</v>
      </c>
      <c r="G22" s="26">
        <f t="shared" si="13"/>
        <v>2491</v>
      </c>
      <c r="H22" s="124">
        <f t="shared" si="3"/>
        <v>0.47867025365103766</v>
      </c>
      <c r="I22" s="182">
        <f>H22-E22</f>
        <v>7.9116229730502474E-2</v>
      </c>
    </row>
    <row r="23" spans="1:10" s="67" customFormat="1" ht="30.75" customHeight="1" x14ac:dyDescent="0.25">
      <c r="A23" s="22">
        <v>1</v>
      </c>
      <c r="B23" s="102" t="s">
        <v>102</v>
      </c>
      <c r="C23" s="53">
        <v>2848</v>
      </c>
      <c r="D23" s="53">
        <v>973</v>
      </c>
      <c r="E23" s="149">
        <f t="shared" si="9"/>
        <v>0.3416432584269663</v>
      </c>
      <c r="F23" s="27">
        <v>3727</v>
      </c>
      <c r="G23" s="27">
        <v>1726</v>
      </c>
      <c r="H23" s="125">
        <f t="shared" si="3"/>
        <v>0.46310705661389856</v>
      </c>
      <c r="I23" s="183"/>
    </row>
    <row r="24" spans="1:10" s="65" customFormat="1" ht="30.75" customHeight="1" x14ac:dyDescent="0.25">
      <c r="A24" s="193">
        <v>2</v>
      </c>
      <c r="B24" s="99" t="s">
        <v>104</v>
      </c>
      <c r="C24" s="53">
        <v>1255</v>
      </c>
      <c r="D24" s="53">
        <v>673</v>
      </c>
      <c r="E24" s="149">
        <f t="shared" si="9"/>
        <v>0.53625498007968131</v>
      </c>
      <c r="F24" s="44">
        <v>869</v>
      </c>
      <c r="G24" s="44">
        <v>486</v>
      </c>
      <c r="H24" s="125">
        <f t="shared" si="3"/>
        <v>0.55926352128883772</v>
      </c>
      <c r="I24" s="183"/>
    </row>
    <row r="25" spans="1:10" s="66" customFormat="1" ht="30.75" customHeight="1" x14ac:dyDescent="0.25">
      <c r="A25" s="22">
        <v>3</v>
      </c>
      <c r="B25" s="99" t="s">
        <v>105</v>
      </c>
      <c r="C25" s="53">
        <v>830</v>
      </c>
      <c r="D25" s="53">
        <v>325</v>
      </c>
      <c r="E25" s="149">
        <f t="shared" si="9"/>
        <v>0.39156626506024095</v>
      </c>
      <c r="F25" s="83">
        <v>608</v>
      </c>
      <c r="G25" s="83">
        <v>279</v>
      </c>
      <c r="H25" s="125">
        <f t="shared" si="3"/>
        <v>0.45888157894736842</v>
      </c>
      <c r="I25" s="183"/>
    </row>
    <row r="26" spans="1:10" s="63" customFormat="1" ht="30.75" customHeight="1" x14ac:dyDescent="0.25">
      <c r="A26" s="3">
        <v>6</v>
      </c>
      <c r="B26" s="106" t="s">
        <v>94</v>
      </c>
      <c r="C26" s="147">
        <f>SUM(C27:C28)</f>
        <v>6084</v>
      </c>
      <c r="D26" s="147">
        <f t="shared" ref="D26" si="14">SUM(D27:D28)</f>
        <v>4055</v>
      </c>
      <c r="E26" s="148">
        <f t="shared" si="9"/>
        <v>0.66650230111768571</v>
      </c>
      <c r="F26" s="26">
        <f t="shared" ref="F26:G26" si="15">SUM(F27:F28)</f>
        <v>6393</v>
      </c>
      <c r="G26" s="26">
        <f t="shared" si="15"/>
        <v>3098</v>
      </c>
      <c r="H26" s="124">
        <f t="shared" si="3"/>
        <v>0.48459252307211009</v>
      </c>
      <c r="I26" s="182">
        <f>H26-E26</f>
        <v>-0.18190977804557562</v>
      </c>
    </row>
    <row r="27" spans="1:10" s="68" customFormat="1" ht="30.75" customHeight="1" x14ac:dyDescent="0.25">
      <c r="A27" s="22">
        <v>1</v>
      </c>
      <c r="B27" s="99" t="s">
        <v>106</v>
      </c>
      <c r="C27" s="53">
        <v>5645</v>
      </c>
      <c r="D27" s="53">
        <v>3686</v>
      </c>
      <c r="E27" s="149">
        <f t="shared" si="9"/>
        <v>0.65296722763507531</v>
      </c>
      <c r="F27" s="23">
        <v>5905</v>
      </c>
      <c r="G27" s="23">
        <v>2731</v>
      </c>
      <c r="H27" s="125">
        <f t="shared" si="3"/>
        <v>0.46248941574936492</v>
      </c>
      <c r="I27" s="183"/>
    </row>
    <row r="28" spans="1:10" s="65" customFormat="1" ht="30.75" customHeight="1" x14ac:dyDescent="0.25">
      <c r="A28" s="193">
        <v>2</v>
      </c>
      <c r="B28" s="99" t="s">
        <v>104</v>
      </c>
      <c r="C28" s="53">
        <v>439</v>
      </c>
      <c r="D28" s="53">
        <v>369</v>
      </c>
      <c r="E28" s="149">
        <f t="shared" si="9"/>
        <v>0.84054669703872442</v>
      </c>
      <c r="F28" s="42">
        <v>488</v>
      </c>
      <c r="G28" s="42">
        <v>367</v>
      </c>
      <c r="H28" s="125">
        <f t="shared" si="3"/>
        <v>0.75204918032786883</v>
      </c>
      <c r="I28" s="183"/>
    </row>
    <row r="29" spans="1:10" s="63" customFormat="1" ht="30.75" customHeight="1" x14ac:dyDescent="0.25">
      <c r="A29" s="3">
        <v>7</v>
      </c>
      <c r="B29" s="107" t="s">
        <v>56</v>
      </c>
      <c r="C29" s="147">
        <f>SUM(C30:C31)</f>
        <v>9334</v>
      </c>
      <c r="D29" s="147">
        <f t="shared" ref="D29" si="16">SUM(D30:D31)</f>
        <v>4995</v>
      </c>
      <c r="E29" s="148">
        <f t="shared" si="9"/>
        <v>0.53514034711806302</v>
      </c>
      <c r="F29" s="26">
        <f t="shared" ref="F29:G29" si="17">SUM(F30:F31)</f>
        <v>9325</v>
      </c>
      <c r="G29" s="26">
        <f t="shared" si="17"/>
        <v>4611</v>
      </c>
      <c r="H29" s="124">
        <f t="shared" si="3"/>
        <v>0.49447721179624665</v>
      </c>
      <c r="I29" s="182">
        <f>H29-E29</f>
        <v>-4.0663135321816368E-2</v>
      </c>
      <c r="J29" s="196"/>
    </row>
    <row r="30" spans="1:10" s="68" customFormat="1" ht="30.75" customHeight="1" x14ac:dyDescent="0.25">
      <c r="A30" s="22">
        <v>1</v>
      </c>
      <c r="B30" s="99" t="s">
        <v>107</v>
      </c>
      <c r="C30" s="59">
        <v>1259</v>
      </c>
      <c r="D30" s="59">
        <v>558</v>
      </c>
      <c r="E30" s="149">
        <f t="shared" si="9"/>
        <v>0.44320889594916602</v>
      </c>
      <c r="F30" s="83">
        <v>1276</v>
      </c>
      <c r="G30" s="83">
        <v>715</v>
      </c>
      <c r="H30" s="125">
        <f t="shared" si="3"/>
        <v>0.56034482758620685</v>
      </c>
      <c r="I30" s="183"/>
    </row>
    <row r="31" spans="1:10" s="69" customFormat="1" ht="30.75" customHeight="1" x14ac:dyDescent="0.25">
      <c r="A31" s="193">
        <v>2</v>
      </c>
      <c r="B31" s="108" t="s">
        <v>108</v>
      </c>
      <c r="C31" s="52">
        <v>8075</v>
      </c>
      <c r="D31" s="52">
        <v>4437</v>
      </c>
      <c r="E31" s="149">
        <f>D31/C31</f>
        <v>0.54947368421052634</v>
      </c>
      <c r="F31" s="27">
        <v>8049</v>
      </c>
      <c r="G31" s="27">
        <v>3896</v>
      </c>
      <c r="H31" s="125">
        <f t="shared" si="3"/>
        <v>0.48403528388619704</v>
      </c>
      <c r="I31" s="183"/>
    </row>
    <row r="32" spans="1:10" s="63" customFormat="1" ht="30.75" customHeight="1" x14ac:dyDescent="0.25">
      <c r="A32" s="3">
        <v>8</v>
      </c>
      <c r="B32" s="106" t="s">
        <v>57</v>
      </c>
      <c r="C32" s="147">
        <f>SUM(C33)</f>
        <v>4179</v>
      </c>
      <c r="D32" s="147">
        <f t="shared" ref="D32" si="18">SUM(D33)</f>
        <v>1756</v>
      </c>
      <c r="E32" s="148">
        <f t="shared" ref="E32" si="19">D32/C32</f>
        <v>0.42019621919119404</v>
      </c>
      <c r="F32" s="26">
        <f t="shared" ref="F32:G32" si="20">SUM(F33)</f>
        <v>4406</v>
      </c>
      <c r="G32" s="26">
        <f t="shared" si="20"/>
        <v>2298</v>
      </c>
      <c r="H32" s="124">
        <f t="shared" si="3"/>
        <v>0.52156150703586024</v>
      </c>
      <c r="I32" s="182">
        <f>H32-E32</f>
        <v>0.1013652878446662</v>
      </c>
    </row>
    <row r="33" spans="1:10" s="68" customFormat="1" ht="30.75" customHeight="1" x14ac:dyDescent="0.25">
      <c r="A33" s="22">
        <v>1</v>
      </c>
      <c r="B33" s="99" t="s">
        <v>109</v>
      </c>
      <c r="C33" s="52">
        <v>4179</v>
      </c>
      <c r="D33" s="52">
        <v>1756</v>
      </c>
      <c r="E33" s="149">
        <f>D33/C33</f>
        <v>0.42019621919119404</v>
      </c>
      <c r="F33" s="23">
        <v>4406</v>
      </c>
      <c r="G33" s="23">
        <v>2298</v>
      </c>
      <c r="H33" s="125">
        <f t="shared" si="3"/>
        <v>0.52156150703586024</v>
      </c>
      <c r="I33" s="183"/>
    </row>
    <row r="34" spans="1:10" s="63" customFormat="1" ht="30.75" customHeight="1" x14ac:dyDescent="0.25">
      <c r="A34" s="3">
        <v>9</v>
      </c>
      <c r="B34" s="106" t="s">
        <v>49</v>
      </c>
      <c r="C34" s="147">
        <f>SUM(C35:C36)</f>
        <v>14227</v>
      </c>
      <c r="D34" s="147">
        <f t="shared" ref="D34" si="21">SUM(D35:D36)</f>
        <v>5326</v>
      </c>
      <c r="E34" s="148">
        <f t="shared" ref="E34" si="22">D34/C34</f>
        <v>0.3743586139031419</v>
      </c>
      <c r="F34" s="26">
        <f t="shared" ref="F34:G34" si="23">SUM(F35:F36)</f>
        <v>17595</v>
      </c>
      <c r="G34" s="26">
        <f t="shared" si="23"/>
        <v>8158</v>
      </c>
      <c r="H34" s="124">
        <f t="shared" si="3"/>
        <v>0.46365444728616084</v>
      </c>
      <c r="I34" s="182">
        <f>H34-E34</f>
        <v>8.9295833383018941E-2</v>
      </c>
    </row>
    <row r="35" spans="1:10" s="68" customFormat="1" ht="30.75" customHeight="1" x14ac:dyDescent="0.25">
      <c r="A35" s="22">
        <v>1</v>
      </c>
      <c r="B35" s="99" t="s">
        <v>110</v>
      </c>
      <c r="C35" s="53">
        <v>2139</v>
      </c>
      <c r="D35" s="53">
        <v>554</v>
      </c>
      <c r="E35" s="149">
        <f>D35/C35</f>
        <v>0.25899953249181862</v>
      </c>
      <c r="F35" s="23">
        <v>3109</v>
      </c>
      <c r="G35" s="23">
        <v>859</v>
      </c>
      <c r="H35" s="125">
        <f t="shared" si="3"/>
        <v>0.27629462849790931</v>
      </c>
      <c r="I35" s="183"/>
    </row>
    <row r="36" spans="1:10" s="68" customFormat="1" ht="30.75" customHeight="1" x14ac:dyDescent="0.25">
      <c r="A36" s="22">
        <v>2</v>
      </c>
      <c r="B36" s="99" t="s">
        <v>107</v>
      </c>
      <c r="C36" s="59">
        <v>12088</v>
      </c>
      <c r="D36" s="59">
        <v>4772</v>
      </c>
      <c r="E36" s="149">
        <f t="shared" ref="E36:E37" si="24">D36/C36</f>
        <v>0.39477167438782262</v>
      </c>
      <c r="F36" s="83">
        <v>14486</v>
      </c>
      <c r="G36" s="83">
        <v>7299</v>
      </c>
      <c r="H36" s="125">
        <f t="shared" si="3"/>
        <v>0.50386580146348203</v>
      </c>
      <c r="I36" s="183"/>
    </row>
    <row r="37" spans="1:10" s="63" customFormat="1" ht="30.75" customHeight="1" x14ac:dyDescent="0.25">
      <c r="A37" s="3">
        <v>10</v>
      </c>
      <c r="B37" s="101" t="s">
        <v>32</v>
      </c>
      <c r="C37" s="147">
        <f>SUM(C38:C43)</f>
        <v>16462</v>
      </c>
      <c r="D37" s="147">
        <f t="shared" ref="D37" si="25">SUM(D38:D43)</f>
        <v>9674</v>
      </c>
      <c r="E37" s="148">
        <f t="shared" si="24"/>
        <v>0.58765642084801362</v>
      </c>
      <c r="F37" s="26">
        <f t="shared" ref="F37:G37" si="26">SUM(F38:F43)</f>
        <v>17165</v>
      </c>
      <c r="G37" s="26">
        <f t="shared" si="26"/>
        <v>9617</v>
      </c>
      <c r="H37" s="124">
        <f t="shared" si="3"/>
        <v>0.56026798718322168</v>
      </c>
      <c r="I37" s="182">
        <f>H37-E37</f>
        <v>-2.7388433664791934E-2</v>
      </c>
    </row>
    <row r="38" spans="1:10" s="67" customFormat="1" ht="30.75" customHeight="1" x14ac:dyDescent="0.25">
      <c r="A38" s="22">
        <v>1</v>
      </c>
      <c r="B38" s="102" t="s">
        <v>102</v>
      </c>
      <c r="C38" s="53">
        <v>707</v>
      </c>
      <c r="D38" s="53">
        <v>315</v>
      </c>
      <c r="E38" s="149">
        <f>D38/C38</f>
        <v>0.44554455445544555</v>
      </c>
      <c r="F38" s="27">
        <v>544</v>
      </c>
      <c r="G38" s="27">
        <v>138</v>
      </c>
      <c r="H38" s="125">
        <f t="shared" si="3"/>
        <v>0.25367647058823528</v>
      </c>
      <c r="I38" s="183"/>
    </row>
    <row r="39" spans="1:10" s="69" customFormat="1" ht="30.75" customHeight="1" x14ac:dyDescent="0.25">
      <c r="A39" s="193">
        <v>2</v>
      </c>
      <c r="B39" s="102" t="s">
        <v>111</v>
      </c>
      <c r="C39" s="53">
        <v>8489</v>
      </c>
      <c r="D39" s="53">
        <v>5173</v>
      </c>
      <c r="E39" s="149">
        <f t="shared" si="9"/>
        <v>0.60937684061726938</v>
      </c>
      <c r="F39" s="27">
        <v>8651</v>
      </c>
      <c r="G39" s="27">
        <v>5949</v>
      </c>
      <c r="H39" s="125">
        <f t="shared" si="3"/>
        <v>0.68766616576118367</v>
      </c>
      <c r="I39" s="183"/>
    </row>
    <row r="40" spans="1:10" s="70" customFormat="1" ht="30.75" customHeight="1" x14ac:dyDescent="0.25">
      <c r="A40" s="22">
        <v>3</v>
      </c>
      <c r="B40" s="102" t="s">
        <v>112</v>
      </c>
      <c r="C40" s="150">
        <v>328</v>
      </c>
      <c r="D40" s="150">
        <v>153</v>
      </c>
      <c r="E40" s="149">
        <f>D40/C40</f>
        <v>0.46646341463414637</v>
      </c>
      <c r="F40" s="27">
        <v>347</v>
      </c>
      <c r="G40" s="27">
        <v>184</v>
      </c>
      <c r="H40" s="125">
        <f t="shared" si="3"/>
        <v>0.53025936599423629</v>
      </c>
      <c r="I40" s="183"/>
    </row>
    <row r="41" spans="1:10" s="68" customFormat="1" ht="30.75" customHeight="1" x14ac:dyDescent="0.25">
      <c r="A41" s="193">
        <v>4</v>
      </c>
      <c r="B41" s="99" t="s">
        <v>106</v>
      </c>
      <c r="C41" s="53">
        <v>2884</v>
      </c>
      <c r="D41" s="53">
        <v>1652</v>
      </c>
      <c r="E41" s="149">
        <f>D41/C41</f>
        <v>0.57281553398058249</v>
      </c>
      <c r="F41" s="23">
        <v>3456</v>
      </c>
      <c r="G41" s="23">
        <v>1566</v>
      </c>
      <c r="H41" s="125">
        <f t="shared" ref="H41:H72" si="27">G41/F41</f>
        <v>0.453125</v>
      </c>
      <c r="I41" s="183"/>
    </row>
    <row r="42" spans="1:10" s="65" customFormat="1" ht="30.75" customHeight="1" x14ac:dyDescent="0.25">
      <c r="A42" s="22">
        <v>5</v>
      </c>
      <c r="B42" s="99" t="s">
        <v>104</v>
      </c>
      <c r="C42" s="53">
        <v>3836</v>
      </c>
      <c r="D42" s="53">
        <v>2197</v>
      </c>
      <c r="E42" s="149">
        <f t="shared" ref="E42:E44" si="28">D42/C42</f>
        <v>0.57273201251303441</v>
      </c>
      <c r="F42" s="42">
        <v>3939</v>
      </c>
      <c r="G42" s="42">
        <v>1627</v>
      </c>
      <c r="H42" s="125">
        <f t="shared" si="27"/>
        <v>0.41304899720741306</v>
      </c>
      <c r="I42" s="183"/>
    </row>
    <row r="43" spans="1:10" s="71" customFormat="1" ht="30.75" customHeight="1" x14ac:dyDescent="0.25">
      <c r="A43" s="193">
        <v>6</v>
      </c>
      <c r="B43" s="99" t="s">
        <v>113</v>
      </c>
      <c r="C43" s="155">
        <v>218</v>
      </c>
      <c r="D43" s="155">
        <v>184</v>
      </c>
      <c r="E43" s="149">
        <f t="shared" si="28"/>
        <v>0.84403669724770647</v>
      </c>
      <c r="F43" s="93">
        <v>228</v>
      </c>
      <c r="G43" s="93">
        <v>153</v>
      </c>
      <c r="H43" s="125">
        <f t="shared" si="27"/>
        <v>0.67105263157894735</v>
      </c>
      <c r="I43" s="183"/>
    </row>
    <row r="44" spans="1:10" s="63" customFormat="1" ht="30.75" customHeight="1" x14ac:dyDescent="0.3">
      <c r="A44" s="3">
        <v>11</v>
      </c>
      <c r="B44" s="101" t="s">
        <v>42</v>
      </c>
      <c r="C44" s="147">
        <f>SUM(C45:C47)</f>
        <v>19324</v>
      </c>
      <c r="D44" s="147">
        <f t="shared" ref="D44" si="29">SUM(D45:D47)</f>
        <v>9324</v>
      </c>
      <c r="E44" s="148">
        <f t="shared" si="28"/>
        <v>0.48250879735044505</v>
      </c>
      <c r="F44" s="26">
        <f t="shared" ref="F44:G44" si="30">SUM(F45:F47)</f>
        <v>22059</v>
      </c>
      <c r="G44" s="26">
        <f t="shared" si="30"/>
        <v>10337</v>
      </c>
      <c r="H44" s="124">
        <f t="shared" si="27"/>
        <v>0.46860691781132419</v>
      </c>
      <c r="I44" s="182">
        <f>H44-E44</f>
        <v>-1.3901879539120865E-2</v>
      </c>
      <c r="J44" s="198"/>
    </row>
    <row r="45" spans="1:10" s="68" customFormat="1" ht="30.75" customHeight="1" x14ac:dyDescent="0.25">
      <c r="A45" s="193">
        <v>1</v>
      </c>
      <c r="B45" s="102" t="s">
        <v>114</v>
      </c>
      <c r="C45" s="58">
        <f>4357-153</f>
        <v>4204</v>
      </c>
      <c r="D45" s="58">
        <f>2768-105</f>
        <v>2663</v>
      </c>
      <c r="E45" s="149">
        <f>D45/C45</f>
        <v>0.63344433872502381</v>
      </c>
      <c r="F45" s="23">
        <v>4869</v>
      </c>
      <c r="G45" s="23">
        <v>2749</v>
      </c>
      <c r="H45" s="125">
        <f t="shared" si="27"/>
        <v>0.56459231875128368</v>
      </c>
      <c r="I45" s="183"/>
    </row>
    <row r="46" spans="1:10" s="68" customFormat="1" ht="30.75" customHeight="1" x14ac:dyDescent="0.25">
      <c r="A46" s="22">
        <v>2</v>
      </c>
      <c r="B46" s="99" t="s">
        <v>110</v>
      </c>
      <c r="C46" s="53">
        <v>191</v>
      </c>
      <c r="D46" s="53">
        <v>48</v>
      </c>
      <c r="E46" s="149">
        <f>D46/C46</f>
        <v>0.2513089005235602</v>
      </c>
      <c r="F46" s="23">
        <v>168</v>
      </c>
      <c r="G46" s="23">
        <v>11</v>
      </c>
      <c r="H46" s="125">
        <f t="shared" si="27"/>
        <v>6.5476190476190479E-2</v>
      </c>
      <c r="I46" s="183"/>
    </row>
    <row r="47" spans="1:10" s="68" customFormat="1" ht="30.75" customHeight="1" x14ac:dyDescent="0.25">
      <c r="A47" s="193">
        <v>3</v>
      </c>
      <c r="B47" s="99" t="s">
        <v>109</v>
      </c>
      <c r="C47" s="59">
        <v>14929</v>
      </c>
      <c r="D47" s="59">
        <v>6613</v>
      </c>
      <c r="E47" s="149">
        <f>D47/C47</f>
        <v>0.44296335990354346</v>
      </c>
      <c r="F47" s="23">
        <v>17022</v>
      </c>
      <c r="G47" s="23">
        <v>7577</v>
      </c>
      <c r="H47" s="125">
        <f t="shared" si="27"/>
        <v>0.44512983198214073</v>
      </c>
      <c r="I47" s="183"/>
    </row>
    <row r="48" spans="1:10" s="63" customFormat="1" ht="30.75" customHeight="1" x14ac:dyDescent="0.25">
      <c r="A48" s="3">
        <v>12</v>
      </c>
      <c r="B48" s="101" t="s">
        <v>18</v>
      </c>
      <c r="C48" s="147">
        <f>SUM(C49:C52)</f>
        <v>20787</v>
      </c>
      <c r="D48" s="147">
        <f t="shared" ref="D48" si="31">SUM(D49:D52)</f>
        <v>9276</v>
      </c>
      <c r="E48" s="148">
        <f t="shared" ref="E48" si="32">D48/C48</f>
        <v>0.44624043873574831</v>
      </c>
      <c r="F48" s="26">
        <f t="shared" ref="F48:G48" si="33">SUM(F49:F52)</f>
        <v>24875</v>
      </c>
      <c r="G48" s="26">
        <f t="shared" si="33"/>
        <v>6859</v>
      </c>
      <c r="H48" s="124">
        <f t="shared" si="27"/>
        <v>0.2757386934673367</v>
      </c>
      <c r="I48" s="182">
        <f>H48-E48</f>
        <v>-0.17050174526841161</v>
      </c>
    </row>
    <row r="49" spans="1:9" s="72" customFormat="1" ht="30.75" customHeight="1" x14ac:dyDescent="0.25">
      <c r="A49" s="22">
        <v>1</v>
      </c>
      <c r="B49" s="99" t="s">
        <v>115</v>
      </c>
      <c r="C49" s="156">
        <v>7275</v>
      </c>
      <c r="D49" s="156">
        <v>3241</v>
      </c>
      <c r="E49" s="149">
        <f t="shared" si="9"/>
        <v>0.44549828178694156</v>
      </c>
      <c r="F49" s="23">
        <v>10699</v>
      </c>
      <c r="G49" s="23">
        <v>2151</v>
      </c>
      <c r="H49" s="125">
        <f t="shared" si="27"/>
        <v>0.20104682680624358</v>
      </c>
      <c r="I49" s="183"/>
    </row>
    <row r="50" spans="1:9" s="68" customFormat="1" ht="30.75" customHeight="1" x14ac:dyDescent="0.25">
      <c r="A50" s="22">
        <v>2</v>
      </c>
      <c r="B50" s="99" t="s">
        <v>107</v>
      </c>
      <c r="C50" s="59">
        <v>1421</v>
      </c>
      <c r="D50" s="59">
        <v>573</v>
      </c>
      <c r="E50" s="149">
        <f t="shared" si="9"/>
        <v>0.40323715693173823</v>
      </c>
      <c r="F50" s="83">
        <v>647</v>
      </c>
      <c r="G50" s="83">
        <v>167</v>
      </c>
      <c r="H50" s="125">
        <f t="shared" si="27"/>
        <v>0.25811437403400311</v>
      </c>
      <c r="I50" s="183"/>
    </row>
    <row r="51" spans="1:9" s="85" customFormat="1" ht="30.75" customHeight="1" x14ac:dyDescent="0.25">
      <c r="A51" s="22">
        <v>3</v>
      </c>
      <c r="B51" s="99" t="s">
        <v>129</v>
      </c>
      <c r="C51" s="153">
        <f>11754-130</f>
        <v>11624</v>
      </c>
      <c r="D51" s="153">
        <f>5363-20</f>
        <v>5343</v>
      </c>
      <c r="E51" s="157">
        <f t="shared" si="9"/>
        <v>0.45965244322092225</v>
      </c>
      <c r="F51" s="22">
        <v>12783</v>
      </c>
      <c r="G51" s="54">
        <v>4434</v>
      </c>
      <c r="H51" s="125">
        <f t="shared" si="27"/>
        <v>0.34686693264491902</v>
      </c>
      <c r="I51" s="183"/>
    </row>
    <row r="52" spans="1:9" s="66" customFormat="1" ht="30.75" customHeight="1" x14ac:dyDescent="0.25">
      <c r="A52" s="22">
        <v>4</v>
      </c>
      <c r="B52" s="99" t="s">
        <v>125</v>
      </c>
      <c r="C52" s="53">
        <v>467</v>
      </c>
      <c r="D52" s="53">
        <v>119</v>
      </c>
      <c r="E52" s="149">
        <f t="shared" si="9"/>
        <v>0.25481798715203424</v>
      </c>
      <c r="F52" s="83">
        <v>746</v>
      </c>
      <c r="G52" s="83">
        <v>107</v>
      </c>
      <c r="H52" s="125">
        <f t="shared" si="27"/>
        <v>0.14343163538873996</v>
      </c>
      <c r="I52" s="183"/>
    </row>
    <row r="53" spans="1:9" s="63" customFormat="1" ht="30.75" customHeight="1" x14ac:dyDescent="0.25">
      <c r="A53" s="3">
        <v>13</v>
      </c>
      <c r="B53" s="101" t="s">
        <v>60</v>
      </c>
      <c r="C53" s="147">
        <f>SUM(C54:C55)</f>
        <v>23844</v>
      </c>
      <c r="D53" s="147">
        <f t="shared" ref="D53" si="34">SUM(D54:D55)</f>
        <v>10182</v>
      </c>
      <c r="E53" s="148">
        <f t="shared" si="9"/>
        <v>0.42702566683442378</v>
      </c>
      <c r="F53" s="26">
        <f t="shared" ref="F53:G53" si="35">SUM(F54:F55)</f>
        <v>25329</v>
      </c>
      <c r="G53" s="26">
        <f t="shared" si="35"/>
        <v>9172</v>
      </c>
      <c r="H53" s="124">
        <f t="shared" si="27"/>
        <v>0.36211457222946031</v>
      </c>
      <c r="I53" s="182">
        <f>H53-E53</f>
        <v>-6.4911094604963471E-2</v>
      </c>
    </row>
    <row r="54" spans="1:9" s="68" customFormat="1" ht="50.25" customHeight="1" x14ac:dyDescent="0.25">
      <c r="A54" s="22">
        <v>1</v>
      </c>
      <c r="B54" s="117" t="s">
        <v>168</v>
      </c>
      <c r="C54" s="59">
        <v>13438</v>
      </c>
      <c r="D54" s="59">
        <v>5751</v>
      </c>
      <c r="E54" s="149">
        <f>D54/C54</f>
        <v>0.42796547105223992</v>
      </c>
      <c r="F54" s="27">
        <v>14387</v>
      </c>
      <c r="G54" s="27">
        <v>4891</v>
      </c>
      <c r="H54" s="125">
        <f t="shared" si="27"/>
        <v>0.33995968582748315</v>
      </c>
      <c r="I54" s="183"/>
    </row>
    <row r="55" spans="1:9" s="67" customFormat="1" ht="30.75" customHeight="1" x14ac:dyDescent="0.25">
      <c r="A55" s="193">
        <v>2</v>
      </c>
      <c r="B55" s="102" t="s">
        <v>123</v>
      </c>
      <c r="C55" s="53">
        <v>10406</v>
      </c>
      <c r="D55" s="53">
        <v>4431</v>
      </c>
      <c r="E55" s="149">
        <f>D55/C55</f>
        <v>0.42581203152027675</v>
      </c>
      <c r="F55" s="42">
        <v>10942</v>
      </c>
      <c r="G55" s="42">
        <v>4281</v>
      </c>
      <c r="H55" s="125">
        <f t="shared" si="27"/>
        <v>0.3912447450191921</v>
      </c>
      <c r="I55" s="183"/>
    </row>
    <row r="56" spans="1:9" s="63" customFormat="1" ht="30.75" customHeight="1" x14ac:dyDescent="0.25">
      <c r="A56" s="3">
        <v>14</v>
      </c>
      <c r="B56" s="107" t="s">
        <v>64</v>
      </c>
      <c r="C56" s="147">
        <f>SUM(C57:C60)</f>
        <v>42248</v>
      </c>
      <c r="D56" s="147">
        <f t="shared" ref="D56" si="36">SUM(D57:D60)</f>
        <v>18259</v>
      </c>
      <c r="E56" s="148">
        <f t="shared" ref="E56" si="37">D56/C56</f>
        <v>0.43218613898882785</v>
      </c>
      <c r="F56" s="26">
        <f t="shared" ref="F56:G56" si="38">SUM(F57:F60)</f>
        <v>38706.175000000003</v>
      </c>
      <c r="G56" s="26">
        <f t="shared" si="38"/>
        <v>12799</v>
      </c>
      <c r="H56" s="124">
        <f t="shared" si="27"/>
        <v>0.33067075214742864</v>
      </c>
      <c r="I56" s="182">
        <f>H56-E56</f>
        <v>-0.10151538684139921</v>
      </c>
    </row>
    <row r="57" spans="1:9" s="68" customFormat="1" ht="30.75" customHeight="1" x14ac:dyDescent="0.25">
      <c r="A57" s="22">
        <v>1</v>
      </c>
      <c r="B57" s="99" t="s">
        <v>107</v>
      </c>
      <c r="C57" s="59">
        <v>9972</v>
      </c>
      <c r="D57" s="59">
        <v>5093</v>
      </c>
      <c r="E57" s="149">
        <f>D57/C57</f>
        <v>0.51073004412354595</v>
      </c>
      <c r="F57" s="83">
        <v>8654</v>
      </c>
      <c r="G57" s="83">
        <v>4470</v>
      </c>
      <c r="H57" s="125">
        <f t="shared" si="27"/>
        <v>0.5165241506817656</v>
      </c>
      <c r="I57" s="183"/>
    </row>
    <row r="58" spans="1:9" s="73" customFormat="1" ht="30.75" customHeight="1" x14ac:dyDescent="0.25">
      <c r="A58" s="56">
        <v>2</v>
      </c>
      <c r="B58" s="109" t="s">
        <v>126</v>
      </c>
      <c r="C58" s="53">
        <v>25364</v>
      </c>
      <c r="D58" s="53">
        <v>10007</v>
      </c>
      <c r="E58" s="149">
        <f t="shared" ref="E58:E59" si="39">D58/C58</f>
        <v>0.39453556221416181</v>
      </c>
      <c r="F58" s="92">
        <v>22616</v>
      </c>
      <c r="G58" s="92">
        <v>5482</v>
      </c>
      <c r="H58" s="125">
        <f t="shared" si="27"/>
        <v>0.24239476476830563</v>
      </c>
      <c r="I58" s="183"/>
    </row>
    <row r="59" spans="1:9" s="74" customFormat="1" ht="30.75" customHeight="1" x14ac:dyDescent="0.25">
      <c r="A59" s="22">
        <v>3</v>
      </c>
      <c r="B59" s="99" t="s">
        <v>127</v>
      </c>
      <c r="C59" s="52">
        <v>1520</v>
      </c>
      <c r="D59" s="154">
        <v>798</v>
      </c>
      <c r="E59" s="149">
        <f t="shared" si="39"/>
        <v>0.52500000000000002</v>
      </c>
      <c r="F59" s="84">
        <v>1644.175</v>
      </c>
      <c r="G59" s="83">
        <v>542</v>
      </c>
      <c r="H59" s="125">
        <f t="shared" si="27"/>
        <v>0.3296486079644807</v>
      </c>
      <c r="I59" s="183"/>
    </row>
    <row r="60" spans="1:9" s="69" customFormat="1" ht="30.75" customHeight="1" x14ac:dyDescent="0.25">
      <c r="A60" s="56">
        <v>4</v>
      </c>
      <c r="B60" s="102" t="s">
        <v>108</v>
      </c>
      <c r="C60" s="159">
        <v>5392</v>
      </c>
      <c r="D60" s="159">
        <v>2361</v>
      </c>
      <c r="E60" s="149">
        <f>D60/C60</f>
        <v>0.43787091988130566</v>
      </c>
      <c r="F60" s="27">
        <v>5792</v>
      </c>
      <c r="G60" s="27">
        <v>2305</v>
      </c>
      <c r="H60" s="125">
        <f t="shared" si="27"/>
        <v>0.39796270718232046</v>
      </c>
      <c r="I60" s="183"/>
    </row>
    <row r="61" spans="1:9" s="63" customFormat="1" ht="30.75" customHeight="1" x14ac:dyDescent="0.25">
      <c r="A61" s="3">
        <v>15</v>
      </c>
      <c r="B61" s="103" t="s">
        <v>15</v>
      </c>
      <c r="C61" s="147">
        <f>SUM(C62:C77)</f>
        <v>231167</v>
      </c>
      <c r="D61" s="147">
        <f t="shared" ref="D61" si="40">SUM(D62:D77)</f>
        <v>122507</v>
      </c>
      <c r="E61" s="148">
        <f t="shared" ref="E61" si="41">D61/C61</f>
        <v>0.52995020915615121</v>
      </c>
      <c r="F61" s="26">
        <f t="shared" ref="F61:G61" si="42">SUM(F62:F77)</f>
        <v>256075.29500000001</v>
      </c>
      <c r="G61" s="26">
        <f t="shared" si="42"/>
        <v>134435</v>
      </c>
      <c r="H61" s="124">
        <f t="shared" si="27"/>
        <v>0.52498231037867205</v>
      </c>
      <c r="I61" s="182">
        <f>H61-E61</f>
        <v>-4.9678987774791628E-3</v>
      </c>
    </row>
    <row r="62" spans="1:9" s="64" customFormat="1" ht="30.75" customHeight="1" x14ac:dyDescent="0.25">
      <c r="A62" s="60">
        <v>1</v>
      </c>
      <c r="B62" s="105" t="s">
        <v>103</v>
      </c>
      <c r="C62" s="150">
        <v>52456</v>
      </c>
      <c r="D62" s="150">
        <v>27456</v>
      </c>
      <c r="E62" s="149">
        <f>D62/C62</f>
        <v>0.52341009608052458</v>
      </c>
      <c r="F62" s="27">
        <v>55645</v>
      </c>
      <c r="G62" s="27">
        <v>35488</v>
      </c>
      <c r="H62" s="125">
        <f t="shared" si="27"/>
        <v>0.63775721089046633</v>
      </c>
      <c r="I62" s="183"/>
    </row>
    <row r="63" spans="1:9" s="72" customFormat="1" ht="30.75" customHeight="1" x14ac:dyDescent="0.25">
      <c r="A63" s="22">
        <v>2</v>
      </c>
      <c r="B63" s="99" t="s">
        <v>115</v>
      </c>
      <c r="C63" s="156">
        <v>4437</v>
      </c>
      <c r="D63" s="156">
        <v>3115</v>
      </c>
      <c r="E63" s="149">
        <f t="shared" ref="E63:E64" si="43">D63/C63</f>
        <v>0.70205093531665541</v>
      </c>
      <c r="F63" s="23">
        <v>5443</v>
      </c>
      <c r="G63" s="23">
        <v>1875</v>
      </c>
      <c r="H63" s="125">
        <f t="shared" si="27"/>
        <v>0.34447914752893627</v>
      </c>
      <c r="I63" s="183"/>
    </row>
    <row r="64" spans="1:9" s="67" customFormat="1" ht="30.75" customHeight="1" x14ac:dyDescent="0.25">
      <c r="A64" s="60">
        <v>3</v>
      </c>
      <c r="B64" s="99" t="s">
        <v>102</v>
      </c>
      <c r="C64" s="53">
        <v>17994</v>
      </c>
      <c r="D64" s="53">
        <v>7464</v>
      </c>
      <c r="E64" s="149">
        <f t="shared" si="43"/>
        <v>0.4148049349783261</v>
      </c>
      <c r="F64" s="27">
        <v>21017</v>
      </c>
      <c r="G64" s="27">
        <v>9115</v>
      </c>
      <c r="H64" s="125">
        <f t="shared" si="27"/>
        <v>0.43369653137935954</v>
      </c>
      <c r="I64" s="183"/>
    </row>
    <row r="65" spans="1:9" s="70" customFormat="1" ht="30.75" customHeight="1" x14ac:dyDescent="0.25">
      <c r="A65" s="22">
        <v>4</v>
      </c>
      <c r="B65" s="102" t="s">
        <v>112</v>
      </c>
      <c r="C65" s="150">
        <v>19151</v>
      </c>
      <c r="D65" s="150">
        <v>8638</v>
      </c>
      <c r="E65" s="149">
        <f>D65/C65</f>
        <v>0.4510469427183959</v>
      </c>
      <c r="F65" s="27">
        <v>21185</v>
      </c>
      <c r="G65" s="27">
        <v>10220</v>
      </c>
      <c r="H65" s="125">
        <f t="shared" si="27"/>
        <v>0.48241680434269529</v>
      </c>
      <c r="I65" s="183"/>
    </row>
    <row r="66" spans="1:9" s="68" customFormat="1" ht="30.75" customHeight="1" x14ac:dyDescent="0.25">
      <c r="A66" s="60">
        <v>5</v>
      </c>
      <c r="B66" s="99" t="s">
        <v>106</v>
      </c>
      <c r="C66" s="53">
        <v>31591</v>
      </c>
      <c r="D66" s="53">
        <v>17671</v>
      </c>
      <c r="E66" s="149">
        <f>D66/C66</f>
        <v>0.55936817448007348</v>
      </c>
      <c r="F66" s="23">
        <v>37435</v>
      </c>
      <c r="G66" s="23">
        <v>15198</v>
      </c>
      <c r="H66" s="125">
        <f t="shared" si="27"/>
        <v>0.40598370508882065</v>
      </c>
      <c r="I66" s="183"/>
    </row>
    <row r="67" spans="1:9" s="69" customFormat="1" ht="30.75" customHeight="1" x14ac:dyDescent="0.25">
      <c r="A67" s="22">
        <v>6</v>
      </c>
      <c r="B67" s="102" t="s">
        <v>117</v>
      </c>
      <c r="C67" s="59">
        <v>1742</v>
      </c>
      <c r="D67" s="59">
        <v>1039</v>
      </c>
      <c r="E67" s="149">
        <f t="shared" ref="E67" si="44">D67/C67</f>
        <v>0.59644087256027556</v>
      </c>
      <c r="F67" s="27">
        <v>2315</v>
      </c>
      <c r="G67" s="27">
        <v>1037</v>
      </c>
      <c r="H67" s="125">
        <f t="shared" si="27"/>
        <v>0.44794816414686828</v>
      </c>
      <c r="I67" s="183"/>
    </row>
    <row r="68" spans="1:9" s="71" customFormat="1" ht="30.75" customHeight="1" x14ac:dyDescent="0.25">
      <c r="A68" s="60">
        <v>7</v>
      </c>
      <c r="B68" s="110" t="s">
        <v>113</v>
      </c>
      <c r="C68" s="155">
        <v>3488</v>
      </c>
      <c r="D68" s="155">
        <v>2566</v>
      </c>
      <c r="E68" s="149">
        <f>D68/C68</f>
        <v>0.73566513761467889</v>
      </c>
      <c r="F68" s="93">
        <v>3909</v>
      </c>
      <c r="G68" s="93">
        <v>2665</v>
      </c>
      <c r="H68" s="125">
        <f t="shared" si="27"/>
        <v>0.68176004093118447</v>
      </c>
      <c r="I68" s="183"/>
    </row>
    <row r="69" spans="1:9" s="68" customFormat="1" ht="30.75" customHeight="1" x14ac:dyDescent="0.25">
      <c r="A69" s="22">
        <v>8</v>
      </c>
      <c r="B69" s="99" t="s">
        <v>119</v>
      </c>
      <c r="C69" s="156">
        <v>167</v>
      </c>
      <c r="D69" s="156">
        <v>96</v>
      </c>
      <c r="E69" s="149">
        <f>D69/C69</f>
        <v>0.57485029940119758</v>
      </c>
      <c r="F69" s="23">
        <v>184</v>
      </c>
      <c r="G69" s="23">
        <v>107</v>
      </c>
      <c r="H69" s="125">
        <f t="shared" si="27"/>
        <v>0.58152173913043481</v>
      </c>
      <c r="I69" s="183"/>
    </row>
    <row r="70" spans="1:9" s="65" customFormat="1" ht="30.75" customHeight="1" x14ac:dyDescent="0.25">
      <c r="A70" s="60">
        <v>9</v>
      </c>
      <c r="B70" s="102" t="s">
        <v>104</v>
      </c>
      <c r="C70" s="53">
        <v>41435</v>
      </c>
      <c r="D70" s="53">
        <v>26324</v>
      </c>
      <c r="E70" s="149">
        <f t="shared" ref="E70:E78" si="45">D70/C70</f>
        <v>0.63530831422710266</v>
      </c>
      <c r="F70" s="42">
        <v>44199</v>
      </c>
      <c r="G70" s="42">
        <v>24084</v>
      </c>
      <c r="H70" s="125">
        <f t="shared" si="27"/>
        <v>0.54489920586438612</v>
      </c>
      <c r="I70" s="183"/>
    </row>
    <row r="71" spans="1:9" s="66" customFormat="1" ht="30.75" customHeight="1" x14ac:dyDescent="0.25">
      <c r="A71" s="22">
        <v>10</v>
      </c>
      <c r="B71" s="99" t="s">
        <v>105</v>
      </c>
      <c r="C71" s="53">
        <v>27935</v>
      </c>
      <c r="D71" s="53">
        <v>9076</v>
      </c>
      <c r="E71" s="149">
        <f t="shared" si="45"/>
        <v>0.32489708251297655</v>
      </c>
      <c r="F71" s="83">
        <v>28861</v>
      </c>
      <c r="G71" s="83">
        <v>12782</v>
      </c>
      <c r="H71" s="125">
        <f t="shared" si="27"/>
        <v>0.44288139704098956</v>
      </c>
      <c r="I71" s="183"/>
    </row>
    <row r="72" spans="1:9" s="66" customFormat="1" ht="30.75" customHeight="1" x14ac:dyDescent="0.25">
      <c r="A72" s="19">
        <v>11</v>
      </c>
      <c r="B72" s="99" t="s">
        <v>120</v>
      </c>
      <c r="C72" s="52">
        <v>9807</v>
      </c>
      <c r="D72" s="52">
        <v>6207</v>
      </c>
      <c r="E72" s="149">
        <f t="shared" si="45"/>
        <v>0.63291526460691339</v>
      </c>
      <c r="F72" s="83">
        <v>11472</v>
      </c>
      <c r="G72" s="83">
        <v>7329</v>
      </c>
      <c r="H72" s="125">
        <f t="shared" si="27"/>
        <v>0.63885983263598323</v>
      </c>
      <c r="I72" s="183"/>
    </row>
    <row r="73" spans="1:9" s="66" customFormat="1" ht="30.75" customHeight="1" x14ac:dyDescent="0.25">
      <c r="A73" s="22">
        <v>12</v>
      </c>
      <c r="B73" s="99" t="s">
        <v>121</v>
      </c>
      <c r="C73" s="52">
        <v>4424</v>
      </c>
      <c r="D73" s="52">
        <v>3571</v>
      </c>
      <c r="E73" s="149">
        <f t="shared" si="45"/>
        <v>0.80718806509945751</v>
      </c>
      <c r="F73" s="83">
        <v>4884</v>
      </c>
      <c r="G73" s="83">
        <v>4128</v>
      </c>
      <c r="H73" s="125">
        <f t="shared" ref="H73:H104" si="46">G73/F73</f>
        <v>0.84520884520884521</v>
      </c>
      <c r="I73" s="183"/>
    </row>
    <row r="74" spans="1:9" s="66" customFormat="1" ht="30.75" customHeight="1" x14ac:dyDescent="0.25">
      <c r="A74" s="19">
        <v>13</v>
      </c>
      <c r="B74" s="99" t="s">
        <v>122</v>
      </c>
      <c r="C74" s="158">
        <v>3238</v>
      </c>
      <c r="D74" s="52">
        <v>2754</v>
      </c>
      <c r="E74" s="149">
        <f t="shared" si="45"/>
        <v>0.85052501544163062</v>
      </c>
      <c r="F74" s="83">
        <v>5496</v>
      </c>
      <c r="G74" s="83">
        <v>3414</v>
      </c>
      <c r="H74" s="125">
        <f t="shared" si="46"/>
        <v>0.62117903930131002</v>
      </c>
      <c r="I74" s="183"/>
    </row>
    <row r="75" spans="1:9" s="74" customFormat="1" ht="30.75" customHeight="1" x14ac:dyDescent="0.25">
      <c r="A75" s="22">
        <v>14</v>
      </c>
      <c r="B75" s="99" t="s">
        <v>124</v>
      </c>
      <c r="C75" s="52">
        <v>244</v>
      </c>
      <c r="D75" s="154">
        <v>77</v>
      </c>
      <c r="E75" s="149">
        <f t="shared" si="45"/>
        <v>0.3155737704918033</v>
      </c>
      <c r="F75" s="83">
        <v>150</v>
      </c>
      <c r="G75" s="83">
        <v>38</v>
      </c>
      <c r="H75" s="125">
        <f t="shared" si="46"/>
        <v>0.25333333333333335</v>
      </c>
      <c r="I75" s="183"/>
    </row>
    <row r="76" spans="1:9" s="74" customFormat="1" ht="30.75" customHeight="1" x14ac:dyDescent="0.25">
      <c r="A76" s="19">
        <v>15</v>
      </c>
      <c r="B76" s="99" t="s">
        <v>131</v>
      </c>
      <c r="C76" s="52">
        <v>6844</v>
      </c>
      <c r="D76" s="154">
        <v>3413</v>
      </c>
      <c r="E76" s="149">
        <f t="shared" si="45"/>
        <v>0.49868497954412622</v>
      </c>
      <c r="F76" s="84">
        <v>7214.2950000000001</v>
      </c>
      <c r="G76" s="83">
        <v>3225</v>
      </c>
      <c r="H76" s="125">
        <f t="shared" si="46"/>
        <v>0.44702912758627145</v>
      </c>
      <c r="I76" s="183"/>
    </row>
    <row r="77" spans="1:9" s="69" customFormat="1" ht="30.75" customHeight="1" x14ac:dyDescent="0.25">
      <c r="A77" s="22">
        <v>16</v>
      </c>
      <c r="B77" s="102" t="s">
        <v>111</v>
      </c>
      <c r="C77" s="160">
        <v>6214</v>
      </c>
      <c r="D77" s="160">
        <v>3040</v>
      </c>
      <c r="E77" s="157">
        <f t="shared" si="45"/>
        <v>0.48921789507563568</v>
      </c>
      <c r="F77" s="43">
        <v>6666</v>
      </c>
      <c r="G77" s="43">
        <v>3730</v>
      </c>
      <c r="H77" s="125">
        <f t="shared" si="46"/>
        <v>0.5595559555955596</v>
      </c>
      <c r="I77" s="183"/>
    </row>
    <row r="78" spans="1:9" s="63" customFormat="1" ht="30.75" customHeight="1" x14ac:dyDescent="0.25">
      <c r="A78" s="3">
        <v>16</v>
      </c>
      <c r="B78" s="106" t="s">
        <v>132</v>
      </c>
      <c r="C78" s="147">
        <f>C79</f>
        <v>4053</v>
      </c>
      <c r="D78" s="147">
        <f t="shared" ref="D78" si="47">D79</f>
        <v>1232</v>
      </c>
      <c r="E78" s="148">
        <f t="shared" si="45"/>
        <v>0.30397236614853196</v>
      </c>
      <c r="F78" s="26">
        <f t="shared" ref="F78:G78" si="48">F79</f>
        <v>4329</v>
      </c>
      <c r="G78" s="26">
        <f t="shared" si="48"/>
        <v>258</v>
      </c>
      <c r="H78" s="124">
        <f t="shared" si="46"/>
        <v>5.9598059598059597E-2</v>
      </c>
      <c r="I78" s="182">
        <f>H78-E78</f>
        <v>-0.24437430655047238</v>
      </c>
    </row>
    <row r="79" spans="1:9" s="66" customFormat="1" ht="30.75" customHeight="1" x14ac:dyDescent="0.25">
      <c r="A79" s="22">
        <v>1</v>
      </c>
      <c r="B79" s="99" t="s">
        <v>125</v>
      </c>
      <c r="C79" s="53">
        <v>4053</v>
      </c>
      <c r="D79" s="53">
        <v>1232</v>
      </c>
      <c r="E79" s="149">
        <f>D79/C79</f>
        <v>0.30397236614853196</v>
      </c>
      <c r="F79" s="83">
        <v>4329</v>
      </c>
      <c r="G79" s="83">
        <v>258</v>
      </c>
      <c r="H79" s="125">
        <f t="shared" si="46"/>
        <v>5.9598059598059597E-2</v>
      </c>
      <c r="I79" s="183"/>
    </row>
    <row r="80" spans="1:9" s="63" customFormat="1" ht="30.75" customHeight="1" x14ac:dyDescent="0.25">
      <c r="A80" s="3">
        <v>17</v>
      </c>
      <c r="B80" s="101" t="s">
        <v>85</v>
      </c>
      <c r="C80" s="147">
        <f>SUM(C81:C84)</f>
        <v>39506</v>
      </c>
      <c r="D80" s="147">
        <f t="shared" ref="D80" si="49">SUM(D81:D84)</f>
        <v>10529</v>
      </c>
      <c r="E80" s="148">
        <f t="shared" ref="E80" si="50">D80/C80</f>
        <v>0.26651647850959348</v>
      </c>
      <c r="F80" s="26">
        <f t="shared" ref="F80:G80" si="51">SUM(F81:F84)</f>
        <v>44335.105000000003</v>
      </c>
      <c r="G80" s="26">
        <f t="shared" si="51"/>
        <v>10368</v>
      </c>
      <c r="H80" s="124">
        <f t="shared" si="46"/>
        <v>0.23385531623303923</v>
      </c>
      <c r="I80" s="182">
        <f>H80-E80</f>
        <v>-3.2661162276554245E-2</v>
      </c>
    </row>
    <row r="81" spans="1:9" s="75" customFormat="1" ht="30.75" customHeight="1" x14ac:dyDescent="0.25">
      <c r="A81" s="193">
        <v>1</v>
      </c>
      <c r="B81" s="102" t="s">
        <v>116</v>
      </c>
      <c r="C81" s="53">
        <v>90</v>
      </c>
      <c r="D81" s="53">
        <v>31</v>
      </c>
      <c r="E81" s="149">
        <f>D81/C81</f>
        <v>0.34444444444444444</v>
      </c>
      <c r="F81" s="23">
        <v>23</v>
      </c>
      <c r="G81" s="23">
        <v>10</v>
      </c>
      <c r="H81" s="125">
        <f t="shared" si="46"/>
        <v>0.43478260869565216</v>
      </c>
      <c r="I81" s="183"/>
    </row>
    <row r="82" spans="1:9" s="68" customFormat="1" ht="30.75" customHeight="1" x14ac:dyDescent="0.25">
      <c r="A82" s="22">
        <v>2</v>
      </c>
      <c r="B82" s="99" t="s">
        <v>118</v>
      </c>
      <c r="C82" s="156">
        <v>34500</v>
      </c>
      <c r="D82" s="156">
        <v>9055</v>
      </c>
      <c r="E82" s="149">
        <f>D82/C82</f>
        <v>0.26246376811594202</v>
      </c>
      <c r="F82" s="23">
        <v>37884</v>
      </c>
      <c r="G82" s="23">
        <v>8951</v>
      </c>
      <c r="H82" s="125">
        <f t="shared" si="46"/>
        <v>0.2362738887129131</v>
      </c>
      <c r="I82" s="183"/>
    </row>
    <row r="83" spans="1:9" s="73" customFormat="1" ht="30.75" customHeight="1" x14ac:dyDescent="0.25">
      <c r="A83" s="193">
        <v>3</v>
      </c>
      <c r="B83" s="109" t="s">
        <v>126</v>
      </c>
      <c r="C83" s="53">
        <v>3837</v>
      </c>
      <c r="D83" s="53">
        <v>1047</v>
      </c>
      <c r="E83" s="149">
        <f t="shared" ref="E83:E121" si="52">D83/C83</f>
        <v>0.27286942924159502</v>
      </c>
      <c r="F83" s="92">
        <v>4355</v>
      </c>
      <c r="G83" s="92">
        <v>662</v>
      </c>
      <c r="H83" s="125">
        <f t="shared" si="46"/>
        <v>0.15200918484500575</v>
      </c>
      <c r="I83" s="183"/>
    </row>
    <row r="84" spans="1:9" s="74" customFormat="1" ht="30.75" customHeight="1" x14ac:dyDescent="0.25">
      <c r="A84" s="22">
        <v>4</v>
      </c>
      <c r="B84" s="99" t="s">
        <v>127</v>
      </c>
      <c r="C84" s="52">
        <v>1079</v>
      </c>
      <c r="D84" s="154">
        <v>396</v>
      </c>
      <c r="E84" s="149">
        <f t="shared" si="52"/>
        <v>0.36700648748841519</v>
      </c>
      <c r="F84" s="84">
        <v>2073.105</v>
      </c>
      <c r="G84" s="83">
        <v>745</v>
      </c>
      <c r="H84" s="125">
        <f t="shared" si="46"/>
        <v>0.35936433513980237</v>
      </c>
      <c r="I84" s="183"/>
    </row>
    <row r="85" spans="1:9" s="63" customFormat="1" ht="30.75" customHeight="1" x14ac:dyDescent="0.25">
      <c r="A85" s="3">
        <v>18</v>
      </c>
      <c r="B85" s="101" t="s">
        <v>22</v>
      </c>
      <c r="C85" s="147">
        <f>SUM(C86:C94)</f>
        <v>42572</v>
      </c>
      <c r="D85" s="147">
        <f t="shared" ref="D85" si="53">SUM(D86:D94)</f>
        <v>18372</v>
      </c>
      <c r="E85" s="148">
        <f t="shared" si="52"/>
        <v>0.43155125434557923</v>
      </c>
      <c r="F85" s="26">
        <f t="shared" ref="F85:G85" si="54">SUM(F86:F94)</f>
        <v>47124.35</v>
      </c>
      <c r="G85" s="26">
        <f t="shared" si="54"/>
        <v>19392</v>
      </c>
      <c r="H85" s="124">
        <f t="shared" si="46"/>
        <v>0.41150700221859826</v>
      </c>
      <c r="I85" s="182">
        <f>H85-E85</f>
        <v>-2.0044252126980966E-2</v>
      </c>
    </row>
    <row r="86" spans="1:9" s="67" customFormat="1" ht="30.75" customHeight="1" x14ac:dyDescent="0.25">
      <c r="A86" s="22">
        <v>1</v>
      </c>
      <c r="B86" s="99" t="s">
        <v>102</v>
      </c>
      <c r="C86" s="53">
        <v>9484</v>
      </c>
      <c r="D86" s="53">
        <v>3126</v>
      </c>
      <c r="E86" s="149">
        <f t="shared" si="52"/>
        <v>0.32960776043863349</v>
      </c>
      <c r="F86" s="27">
        <v>11058</v>
      </c>
      <c r="G86" s="27">
        <v>4327</v>
      </c>
      <c r="H86" s="125">
        <f t="shared" si="46"/>
        <v>0.39130041598842469</v>
      </c>
      <c r="I86" s="183"/>
    </row>
    <row r="87" spans="1:9" s="72" customFormat="1" ht="30.75" customHeight="1" x14ac:dyDescent="0.25">
      <c r="A87" s="22">
        <v>2</v>
      </c>
      <c r="B87" s="99" t="s">
        <v>115</v>
      </c>
      <c r="C87" s="156">
        <v>1080</v>
      </c>
      <c r="D87" s="156">
        <v>514</v>
      </c>
      <c r="E87" s="149">
        <f t="shared" si="52"/>
        <v>0.47592592592592592</v>
      </c>
      <c r="F87" s="23">
        <v>1335</v>
      </c>
      <c r="G87" s="23">
        <v>205</v>
      </c>
      <c r="H87" s="125">
        <f t="shared" si="46"/>
        <v>0.15355805243445692</v>
      </c>
      <c r="I87" s="183"/>
    </row>
    <row r="88" spans="1:9" s="68" customFormat="1" ht="30.75" customHeight="1" x14ac:dyDescent="0.25">
      <c r="A88" s="22">
        <v>3</v>
      </c>
      <c r="B88" s="99" t="s">
        <v>106</v>
      </c>
      <c r="C88" s="156">
        <v>3935</v>
      </c>
      <c r="D88" s="156">
        <v>1455</v>
      </c>
      <c r="E88" s="149">
        <f t="shared" si="52"/>
        <v>0.36975857687420582</v>
      </c>
      <c r="F88" s="23">
        <v>3357</v>
      </c>
      <c r="G88" s="23">
        <v>1130</v>
      </c>
      <c r="H88" s="125">
        <f t="shared" si="46"/>
        <v>0.3366100685135538</v>
      </c>
      <c r="I88" s="183"/>
    </row>
    <row r="89" spans="1:9" s="71" customFormat="1" ht="30.75" customHeight="1" x14ac:dyDescent="0.25">
      <c r="A89" s="22">
        <v>4</v>
      </c>
      <c r="B89" s="110" t="s">
        <v>113</v>
      </c>
      <c r="C89" s="155">
        <v>179</v>
      </c>
      <c r="D89" s="155">
        <v>87</v>
      </c>
      <c r="E89" s="149">
        <f>D89/C89</f>
        <v>0.48603351955307261</v>
      </c>
      <c r="F89" s="93">
        <v>186</v>
      </c>
      <c r="G89" s="93">
        <v>79</v>
      </c>
      <c r="H89" s="125">
        <f t="shared" si="46"/>
        <v>0.42473118279569894</v>
      </c>
      <c r="I89" s="183"/>
    </row>
    <row r="90" spans="1:9" s="65" customFormat="1" ht="53.25" customHeight="1" x14ac:dyDescent="0.25">
      <c r="A90" s="22">
        <v>5</v>
      </c>
      <c r="B90" s="117" t="s">
        <v>160</v>
      </c>
      <c r="C90" s="161">
        <v>1259</v>
      </c>
      <c r="D90" s="53">
        <v>825</v>
      </c>
      <c r="E90" s="149">
        <f>D90/C90</f>
        <v>0.65528196981731535</v>
      </c>
      <c r="F90" s="42">
        <v>1392</v>
      </c>
      <c r="G90" s="42">
        <v>606</v>
      </c>
      <c r="H90" s="125">
        <f t="shared" si="46"/>
        <v>0.43534482758620691</v>
      </c>
      <c r="I90" s="183"/>
    </row>
    <row r="91" spans="1:9" s="66" customFormat="1" ht="30.75" customHeight="1" x14ac:dyDescent="0.25">
      <c r="A91" s="22">
        <v>6</v>
      </c>
      <c r="B91" s="99" t="s">
        <v>120</v>
      </c>
      <c r="C91" s="53">
        <v>9003</v>
      </c>
      <c r="D91" s="53">
        <v>5608</v>
      </c>
      <c r="E91" s="149">
        <f t="shared" ref="E91" si="55">D91/C91</f>
        <v>0.62290347661890477</v>
      </c>
      <c r="F91" s="83">
        <v>10449</v>
      </c>
      <c r="G91" s="83">
        <v>6583</v>
      </c>
      <c r="H91" s="125">
        <f t="shared" si="46"/>
        <v>0.63001244138195045</v>
      </c>
      <c r="I91" s="183"/>
    </row>
    <row r="92" spans="1:9" s="66" customFormat="1" ht="30.75" customHeight="1" x14ac:dyDescent="0.25">
      <c r="A92" s="22">
        <v>7</v>
      </c>
      <c r="B92" s="99" t="s">
        <v>122</v>
      </c>
      <c r="C92" s="158">
        <v>15456</v>
      </c>
      <c r="D92" s="52">
        <v>5845</v>
      </c>
      <c r="E92" s="149">
        <f>D92/C92</f>
        <v>0.37817028985507245</v>
      </c>
      <c r="F92" s="83">
        <v>17154</v>
      </c>
      <c r="G92" s="83">
        <v>5599</v>
      </c>
      <c r="H92" s="125">
        <f t="shared" si="46"/>
        <v>0.32639617581905095</v>
      </c>
      <c r="I92" s="183"/>
    </row>
    <row r="93" spans="1:9" s="73" customFormat="1" ht="30.75" customHeight="1" x14ac:dyDescent="0.25">
      <c r="A93" s="22">
        <v>8</v>
      </c>
      <c r="B93" s="109" t="s">
        <v>126</v>
      </c>
      <c r="C93" s="53">
        <v>154</v>
      </c>
      <c r="D93" s="53">
        <v>91</v>
      </c>
      <c r="E93" s="149">
        <f t="shared" ref="E93:E95" si="56">D93/C93</f>
        <v>0.59090909090909094</v>
      </c>
      <c r="F93" s="92">
        <v>182</v>
      </c>
      <c r="G93" s="92">
        <v>18</v>
      </c>
      <c r="H93" s="125">
        <f t="shared" si="46"/>
        <v>9.8901098901098897E-2</v>
      </c>
      <c r="I93" s="183"/>
    </row>
    <row r="94" spans="1:9" s="74" customFormat="1" ht="30.75" customHeight="1" x14ac:dyDescent="0.25">
      <c r="A94" s="22">
        <v>9</v>
      </c>
      <c r="B94" s="99" t="s">
        <v>131</v>
      </c>
      <c r="C94" s="52">
        <v>2022</v>
      </c>
      <c r="D94" s="154">
        <v>821</v>
      </c>
      <c r="E94" s="149">
        <f t="shared" si="56"/>
        <v>0.40603363006923837</v>
      </c>
      <c r="F94" s="84">
        <v>2011.35</v>
      </c>
      <c r="G94" s="83">
        <v>845</v>
      </c>
      <c r="H94" s="125">
        <f t="shared" si="46"/>
        <v>0.42011584259328316</v>
      </c>
      <c r="I94" s="183"/>
    </row>
    <row r="95" spans="1:9" s="63" customFormat="1" ht="30.75" customHeight="1" x14ac:dyDescent="0.25">
      <c r="A95" s="3">
        <v>19</v>
      </c>
      <c r="B95" s="101" t="s">
        <v>21</v>
      </c>
      <c r="C95" s="147">
        <f>SUM(C96:C98)</f>
        <v>28991</v>
      </c>
      <c r="D95" s="147">
        <f t="shared" ref="D95" si="57">SUM(D96:D98)</f>
        <v>9944</v>
      </c>
      <c r="E95" s="148">
        <f t="shared" si="56"/>
        <v>0.34300300093132352</v>
      </c>
      <c r="F95" s="26">
        <f t="shared" ref="F95:G95" si="58">SUM(F96:F98)</f>
        <v>28999</v>
      </c>
      <c r="G95" s="26">
        <f t="shared" si="58"/>
        <v>9359</v>
      </c>
      <c r="H95" s="124">
        <f t="shared" si="46"/>
        <v>0.32273526673333564</v>
      </c>
      <c r="I95" s="182">
        <f>H95-E95</f>
        <v>-2.0267734197987886E-2</v>
      </c>
    </row>
    <row r="96" spans="1:9" s="72" customFormat="1" ht="30.75" customHeight="1" x14ac:dyDescent="0.25">
      <c r="A96" s="22">
        <v>1</v>
      </c>
      <c r="B96" s="99" t="s">
        <v>115</v>
      </c>
      <c r="C96" s="156">
        <v>1731</v>
      </c>
      <c r="D96" s="156">
        <v>610</v>
      </c>
      <c r="E96" s="149">
        <f t="shared" si="52"/>
        <v>0.35239745811669554</v>
      </c>
      <c r="F96" s="23">
        <v>1785</v>
      </c>
      <c r="G96" s="23">
        <v>245</v>
      </c>
      <c r="H96" s="125">
        <f t="shared" si="46"/>
        <v>0.13725490196078433</v>
      </c>
      <c r="I96" s="183"/>
    </row>
    <row r="97" spans="1:10" s="66" customFormat="1" ht="30.75" customHeight="1" x14ac:dyDescent="0.25">
      <c r="A97" s="22">
        <v>2</v>
      </c>
      <c r="B97" s="99" t="s">
        <v>120</v>
      </c>
      <c r="C97" s="52">
        <v>27045</v>
      </c>
      <c r="D97" s="52">
        <v>9261</v>
      </c>
      <c r="E97" s="149">
        <f t="shared" si="52"/>
        <v>0.34242928452579036</v>
      </c>
      <c r="F97" s="83">
        <v>27111</v>
      </c>
      <c r="G97" s="83">
        <v>9113</v>
      </c>
      <c r="H97" s="125">
        <f t="shared" si="46"/>
        <v>0.33613662351075208</v>
      </c>
      <c r="I97" s="183"/>
    </row>
    <row r="98" spans="1:10" s="73" customFormat="1" ht="30.75" customHeight="1" x14ac:dyDescent="0.25">
      <c r="A98" s="22">
        <v>3</v>
      </c>
      <c r="B98" s="109" t="s">
        <v>126</v>
      </c>
      <c r="C98" s="53">
        <v>215</v>
      </c>
      <c r="D98" s="53">
        <v>73</v>
      </c>
      <c r="E98" s="149">
        <f t="shared" si="52"/>
        <v>0.33953488372093021</v>
      </c>
      <c r="F98" s="92">
        <v>103</v>
      </c>
      <c r="G98" s="92">
        <v>1</v>
      </c>
      <c r="H98" s="125">
        <f t="shared" si="46"/>
        <v>9.7087378640776691E-3</v>
      </c>
      <c r="I98" s="183"/>
    </row>
    <row r="99" spans="1:10" s="63" customFormat="1" ht="30.75" customHeight="1" x14ac:dyDescent="0.25">
      <c r="A99" s="3">
        <v>20</v>
      </c>
      <c r="B99" s="101" t="s">
        <v>20</v>
      </c>
      <c r="C99" s="147">
        <f>SUM(C100:C103)</f>
        <v>8596</v>
      </c>
      <c r="D99" s="147">
        <f t="shared" ref="D99" si="59">SUM(D100:D103)</f>
        <v>3283</v>
      </c>
      <c r="E99" s="148">
        <f t="shared" si="52"/>
        <v>0.38192182410423453</v>
      </c>
      <c r="F99" s="26">
        <f t="shared" ref="F99:G99" si="60">SUM(F100:F103)</f>
        <v>8639</v>
      </c>
      <c r="G99" s="26">
        <f t="shared" si="60"/>
        <v>2550</v>
      </c>
      <c r="H99" s="124">
        <f t="shared" si="46"/>
        <v>0.29517305243662462</v>
      </c>
      <c r="I99" s="182">
        <f>H99-E99</f>
        <v>-8.6748771667609914E-2</v>
      </c>
    </row>
    <row r="100" spans="1:10" s="68" customFormat="1" ht="51.75" customHeight="1" x14ac:dyDescent="0.25">
      <c r="A100" s="22">
        <v>1</v>
      </c>
      <c r="B100" s="117" t="s">
        <v>167</v>
      </c>
      <c r="C100" s="150">
        <v>5811</v>
      </c>
      <c r="D100" s="150">
        <v>2366</v>
      </c>
      <c r="E100" s="149">
        <f>D100/C100</f>
        <v>0.40715883668903802</v>
      </c>
      <c r="F100" s="27">
        <v>5916</v>
      </c>
      <c r="G100" s="27">
        <v>2150</v>
      </c>
      <c r="H100" s="125">
        <f t="shared" si="46"/>
        <v>0.36342123056118997</v>
      </c>
      <c r="I100" s="183"/>
    </row>
    <row r="101" spans="1:10" s="72" customFormat="1" ht="30.75" customHeight="1" x14ac:dyDescent="0.25">
      <c r="A101" s="22">
        <v>2</v>
      </c>
      <c r="B101" s="99" t="s">
        <v>115</v>
      </c>
      <c r="C101" s="156">
        <v>1810</v>
      </c>
      <c r="D101" s="156">
        <v>735</v>
      </c>
      <c r="E101" s="149">
        <f t="shared" si="52"/>
        <v>0.40607734806629836</v>
      </c>
      <c r="F101" s="23">
        <v>1858</v>
      </c>
      <c r="G101" s="23">
        <v>315</v>
      </c>
      <c r="H101" s="125">
        <f t="shared" si="46"/>
        <v>0.16953713670613563</v>
      </c>
      <c r="I101" s="183"/>
    </row>
    <row r="102" spans="1:10" s="68" customFormat="1" ht="30.75" customHeight="1" x14ac:dyDescent="0.25">
      <c r="A102" s="22">
        <v>3</v>
      </c>
      <c r="B102" s="99" t="s">
        <v>118</v>
      </c>
      <c r="C102" s="156">
        <v>643</v>
      </c>
      <c r="D102" s="156">
        <v>60</v>
      </c>
      <c r="E102" s="149">
        <f t="shared" si="52"/>
        <v>9.3312597200622086E-2</v>
      </c>
      <c r="F102" s="23">
        <v>667</v>
      </c>
      <c r="G102" s="23">
        <v>62</v>
      </c>
      <c r="H102" s="125">
        <f t="shared" si="46"/>
        <v>9.2953523238380811E-2</v>
      </c>
      <c r="I102" s="183"/>
    </row>
    <row r="103" spans="1:10" s="73" customFormat="1" ht="30.75" customHeight="1" x14ac:dyDescent="0.25">
      <c r="A103" s="22">
        <v>4</v>
      </c>
      <c r="B103" s="109" t="s">
        <v>126</v>
      </c>
      <c r="C103" s="162">
        <v>332</v>
      </c>
      <c r="D103" s="162">
        <v>122</v>
      </c>
      <c r="E103" s="149">
        <f>D103/C103</f>
        <v>0.36746987951807231</v>
      </c>
      <c r="F103" s="92">
        <v>198</v>
      </c>
      <c r="G103" s="92">
        <v>23</v>
      </c>
      <c r="H103" s="125">
        <f t="shared" si="46"/>
        <v>0.11616161616161616</v>
      </c>
      <c r="I103" s="183"/>
    </row>
    <row r="104" spans="1:10" s="63" customFormat="1" ht="30.75" customHeight="1" x14ac:dyDescent="0.25">
      <c r="A104" s="3">
        <v>21</v>
      </c>
      <c r="B104" s="101" t="s">
        <v>58</v>
      </c>
      <c r="C104" s="147">
        <f>SUM(C105:C107)</f>
        <v>8550</v>
      </c>
      <c r="D104" s="147">
        <f t="shared" ref="D104" si="61">SUM(D105:D107)</f>
        <v>3714</v>
      </c>
      <c r="E104" s="148">
        <f t="shared" ref="E104" si="62">D104/C104</f>
        <v>0.43438596491228071</v>
      </c>
      <c r="F104" s="26">
        <f t="shared" ref="F104:G104" si="63">SUM(F105:F107)</f>
        <v>1719</v>
      </c>
      <c r="G104" s="26">
        <f t="shared" si="63"/>
        <v>758</v>
      </c>
      <c r="H104" s="124">
        <f t="shared" si="46"/>
        <v>0.44095404304828389</v>
      </c>
      <c r="I104" s="182">
        <f>H104-E104</f>
        <v>6.5680781360031859E-3</v>
      </c>
    </row>
    <row r="105" spans="1:10" s="72" customFormat="1" ht="30.75" customHeight="1" x14ac:dyDescent="0.25">
      <c r="A105" s="22">
        <v>1</v>
      </c>
      <c r="B105" s="99" t="s">
        <v>115</v>
      </c>
      <c r="C105" s="156">
        <v>184</v>
      </c>
      <c r="D105" s="156">
        <v>72</v>
      </c>
      <c r="E105" s="149">
        <f t="shared" si="52"/>
        <v>0.39130434782608697</v>
      </c>
      <c r="F105" s="23">
        <v>126</v>
      </c>
      <c r="G105" s="23">
        <v>34</v>
      </c>
      <c r="H105" s="125">
        <f t="shared" ref="H105:H136" si="64">G105/F105</f>
        <v>0.26984126984126983</v>
      </c>
      <c r="I105" s="183"/>
    </row>
    <row r="106" spans="1:10" s="65" customFormat="1" ht="30.75" customHeight="1" x14ac:dyDescent="0.25">
      <c r="A106" s="193">
        <v>2</v>
      </c>
      <c r="B106" s="102" t="s">
        <v>162</v>
      </c>
      <c r="C106" s="203">
        <f>C150</f>
        <v>7275</v>
      </c>
      <c r="D106" s="203">
        <f>D150</f>
        <v>3241</v>
      </c>
      <c r="E106" s="149">
        <f t="shared" si="52"/>
        <v>0.44549828178694156</v>
      </c>
      <c r="F106" s="44">
        <v>41</v>
      </c>
      <c r="G106" s="44">
        <v>16</v>
      </c>
      <c r="H106" s="125">
        <f t="shared" si="64"/>
        <v>0.3902439024390244</v>
      </c>
      <c r="I106" s="183"/>
    </row>
    <row r="107" spans="1:10" s="66" customFormat="1" ht="30.75" customHeight="1" x14ac:dyDescent="0.25">
      <c r="A107" s="22">
        <v>3</v>
      </c>
      <c r="B107" s="99" t="s">
        <v>120</v>
      </c>
      <c r="C107" s="53">
        <v>1091</v>
      </c>
      <c r="D107" s="53">
        <v>401</v>
      </c>
      <c r="E107" s="149">
        <f t="shared" si="52"/>
        <v>0.36755270394133821</v>
      </c>
      <c r="F107" s="83">
        <v>1552</v>
      </c>
      <c r="G107" s="83">
        <v>708</v>
      </c>
      <c r="H107" s="125">
        <f t="shared" si="64"/>
        <v>0.45618556701030927</v>
      </c>
      <c r="I107" s="183"/>
    </row>
    <row r="108" spans="1:10" s="63" customFormat="1" ht="30.75" customHeight="1" x14ac:dyDescent="0.3">
      <c r="A108" s="3">
        <v>22</v>
      </c>
      <c r="B108" s="101" t="s">
        <v>34</v>
      </c>
      <c r="C108" s="147">
        <f>SUM(C109:C111)</f>
        <v>1939</v>
      </c>
      <c r="D108" s="147">
        <f t="shared" ref="D108" si="65">SUM(D109:D111)</f>
        <v>609</v>
      </c>
      <c r="E108" s="148">
        <f t="shared" si="52"/>
        <v>0.3140794223826715</v>
      </c>
      <c r="F108" s="26">
        <f t="shared" ref="F108:G108" si="66">SUM(F109:F111)</f>
        <v>1409</v>
      </c>
      <c r="G108" s="26">
        <f t="shared" si="66"/>
        <v>424</v>
      </c>
      <c r="H108" s="124">
        <f t="shared" si="64"/>
        <v>0.30092264017033354</v>
      </c>
      <c r="I108" s="182">
        <f>H108-E108</f>
        <v>-1.3156782212337959E-2</v>
      </c>
      <c r="J108" s="197"/>
    </row>
    <row r="109" spans="1:10" s="67" customFormat="1" ht="30.75" customHeight="1" x14ac:dyDescent="0.25">
      <c r="A109" s="22">
        <v>1</v>
      </c>
      <c r="B109" s="99" t="s">
        <v>102</v>
      </c>
      <c r="C109" s="53">
        <v>864</v>
      </c>
      <c r="D109" s="53">
        <v>312</v>
      </c>
      <c r="E109" s="149">
        <f t="shared" si="52"/>
        <v>0.3611111111111111</v>
      </c>
      <c r="F109" s="27">
        <v>876</v>
      </c>
      <c r="G109" s="27">
        <v>147</v>
      </c>
      <c r="H109" s="125">
        <f t="shared" si="64"/>
        <v>0.1678082191780822</v>
      </c>
      <c r="I109" s="183"/>
    </row>
    <row r="110" spans="1:10" s="68" customFormat="1" ht="30.75" customHeight="1" x14ac:dyDescent="0.25">
      <c r="A110" s="22">
        <v>2</v>
      </c>
      <c r="B110" s="99" t="s">
        <v>133</v>
      </c>
      <c r="C110" s="156">
        <v>989</v>
      </c>
      <c r="D110" s="156">
        <v>255</v>
      </c>
      <c r="E110" s="149">
        <f t="shared" si="52"/>
        <v>0.25783619817997977</v>
      </c>
      <c r="F110" s="23">
        <v>451</v>
      </c>
      <c r="G110" s="23">
        <v>249</v>
      </c>
      <c r="H110" s="125">
        <f t="shared" si="64"/>
        <v>0.55210643015521066</v>
      </c>
      <c r="I110" s="183"/>
    </row>
    <row r="111" spans="1:10" s="74" customFormat="1" ht="30.75" customHeight="1" x14ac:dyDescent="0.25">
      <c r="A111" s="22">
        <v>3</v>
      </c>
      <c r="B111" s="99" t="s">
        <v>131</v>
      </c>
      <c r="C111" s="52">
        <v>86</v>
      </c>
      <c r="D111" s="154">
        <v>42</v>
      </c>
      <c r="E111" s="149">
        <f t="shared" si="52"/>
        <v>0.48837209302325579</v>
      </c>
      <c r="F111" s="83">
        <v>82</v>
      </c>
      <c r="G111" s="83">
        <v>28</v>
      </c>
      <c r="H111" s="125">
        <f t="shared" si="64"/>
        <v>0.34146341463414637</v>
      </c>
      <c r="I111" s="183"/>
    </row>
    <row r="112" spans="1:10" s="63" customFormat="1" ht="30.75" customHeight="1" x14ac:dyDescent="0.25">
      <c r="A112" s="3">
        <v>23</v>
      </c>
      <c r="B112" s="101" t="s">
        <v>29</v>
      </c>
      <c r="C112" s="147">
        <f>SUM(C113:C114)</f>
        <v>1645</v>
      </c>
      <c r="D112" s="147">
        <f t="shared" ref="D112" si="67">SUM(D113:D114)</f>
        <v>481</v>
      </c>
      <c r="E112" s="148">
        <f t="shared" si="52"/>
        <v>0.29240121580547113</v>
      </c>
      <c r="F112" s="26">
        <f t="shared" ref="F112:G112" si="68">SUM(F113:F114)</f>
        <v>1063</v>
      </c>
      <c r="G112" s="26">
        <f t="shared" si="68"/>
        <v>195</v>
      </c>
      <c r="H112" s="124">
        <f t="shared" si="64"/>
        <v>0.18344308560677328</v>
      </c>
      <c r="I112" s="182">
        <f>H112-E112</f>
        <v>-0.10895813019869785</v>
      </c>
    </row>
    <row r="113" spans="1:9" s="67" customFormat="1" ht="30.75" customHeight="1" x14ac:dyDescent="0.25">
      <c r="A113" s="22">
        <v>1</v>
      </c>
      <c r="B113" s="99" t="s">
        <v>102</v>
      </c>
      <c r="C113" s="53">
        <v>1063</v>
      </c>
      <c r="D113" s="53">
        <v>278</v>
      </c>
      <c r="E113" s="149">
        <f t="shared" si="52"/>
        <v>0.26152398871119475</v>
      </c>
      <c r="F113" s="27">
        <v>633</v>
      </c>
      <c r="G113" s="27">
        <v>142</v>
      </c>
      <c r="H113" s="125">
        <f t="shared" si="64"/>
        <v>0.22432859399684044</v>
      </c>
      <c r="I113" s="183"/>
    </row>
    <row r="114" spans="1:9" s="70" customFormat="1" ht="30.75" customHeight="1" x14ac:dyDescent="0.25">
      <c r="A114" s="193">
        <v>2</v>
      </c>
      <c r="B114" s="102" t="s">
        <v>112</v>
      </c>
      <c r="C114" s="150">
        <v>582</v>
      </c>
      <c r="D114" s="150">
        <v>203</v>
      </c>
      <c r="E114" s="149">
        <f>D114/C114</f>
        <v>0.34879725085910651</v>
      </c>
      <c r="F114" s="27">
        <v>430</v>
      </c>
      <c r="G114" s="27">
        <v>53</v>
      </c>
      <c r="H114" s="125">
        <f t="shared" si="64"/>
        <v>0.12325581395348838</v>
      </c>
      <c r="I114" s="183"/>
    </row>
    <row r="115" spans="1:9" s="63" customFormat="1" ht="30.75" customHeight="1" x14ac:dyDescent="0.25">
      <c r="A115" s="3">
        <v>24</v>
      </c>
      <c r="B115" s="106" t="s">
        <v>65</v>
      </c>
      <c r="C115" s="147">
        <f>SUM(C116)</f>
        <v>5779</v>
      </c>
      <c r="D115" s="147">
        <f t="shared" ref="D115" si="69">SUM(D116)</f>
        <v>2259</v>
      </c>
      <c r="E115" s="148">
        <f t="shared" ref="E115" si="70">D115/C115</f>
        <v>0.39089807925246584</v>
      </c>
      <c r="F115" s="26">
        <f t="shared" ref="F115:G115" si="71">SUM(F116)</f>
        <v>6235</v>
      </c>
      <c r="G115" s="26">
        <f t="shared" si="71"/>
        <v>2312</v>
      </c>
      <c r="H115" s="124">
        <f t="shared" si="64"/>
        <v>0.37080994386527666</v>
      </c>
      <c r="I115" s="182">
        <f>H115-E115</f>
        <v>-2.0088135387189177E-2</v>
      </c>
    </row>
    <row r="116" spans="1:9" s="68" customFormat="1" ht="30.75" customHeight="1" x14ac:dyDescent="0.25">
      <c r="A116" s="22">
        <v>1</v>
      </c>
      <c r="B116" s="99" t="s">
        <v>107</v>
      </c>
      <c r="C116" s="59">
        <v>5779</v>
      </c>
      <c r="D116" s="59">
        <v>2259</v>
      </c>
      <c r="E116" s="149">
        <f>D116/C116</f>
        <v>0.39089807925246584</v>
      </c>
      <c r="F116" s="83">
        <v>6235</v>
      </c>
      <c r="G116" s="83">
        <v>2312</v>
      </c>
      <c r="H116" s="125">
        <f t="shared" si="64"/>
        <v>0.37080994386527666</v>
      </c>
      <c r="I116" s="183"/>
    </row>
    <row r="117" spans="1:9" s="63" customFormat="1" ht="30.75" customHeight="1" x14ac:dyDescent="0.25">
      <c r="A117" s="3">
        <v>25</v>
      </c>
      <c r="B117" s="106" t="s">
        <v>35</v>
      </c>
      <c r="C117" s="147">
        <f>SUM(C118:C119)</f>
        <v>783</v>
      </c>
      <c r="D117" s="147">
        <f t="shared" ref="D117" si="72">SUM(D118:D119)</f>
        <v>268</v>
      </c>
      <c r="E117" s="148">
        <f t="shared" ref="E117" si="73">D117/C117</f>
        <v>0.34227330779054915</v>
      </c>
      <c r="F117" s="26">
        <f t="shared" ref="F117:G117" si="74">SUM(F118:F119)</f>
        <v>431</v>
      </c>
      <c r="G117" s="26">
        <f t="shared" si="74"/>
        <v>48</v>
      </c>
      <c r="H117" s="124">
        <f t="shared" si="64"/>
        <v>0.11136890951276102</v>
      </c>
      <c r="I117" s="182">
        <f>H117-E117</f>
        <v>-0.23090439827778814</v>
      </c>
    </row>
    <row r="118" spans="1:9" s="68" customFormat="1" ht="30.75" customHeight="1" x14ac:dyDescent="0.25">
      <c r="A118" s="22">
        <v>1</v>
      </c>
      <c r="B118" s="99" t="s">
        <v>107</v>
      </c>
      <c r="C118" s="59">
        <v>158</v>
      </c>
      <c r="D118" s="59">
        <v>36</v>
      </c>
      <c r="E118" s="149">
        <f t="shared" si="52"/>
        <v>0.22784810126582278</v>
      </c>
      <c r="F118" s="83">
        <v>130</v>
      </c>
      <c r="G118" s="83">
        <v>35</v>
      </c>
      <c r="H118" s="125">
        <f t="shared" si="64"/>
        <v>0.26923076923076922</v>
      </c>
      <c r="I118" s="183"/>
    </row>
    <row r="119" spans="1:9" s="73" customFormat="1" ht="30.75" customHeight="1" x14ac:dyDescent="0.25">
      <c r="A119" s="56">
        <v>2</v>
      </c>
      <c r="B119" s="109" t="s">
        <v>126</v>
      </c>
      <c r="C119" s="53">
        <v>625</v>
      </c>
      <c r="D119" s="53">
        <v>232</v>
      </c>
      <c r="E119" s="149">
        <f t="shared" si="52"/>
        <v>0.37119999999999997</v>
      </c>
      <c r="F119" s="92">
        <v>301</v>
      </c>
      <c r="G119" s="92">
        <v>13</v>
      </c>
      <c r="H119" s="125">
        <f t="shared" si="64"/>
        <v>4.3189368770764118E-2</v>
      </c>
      <c r="I119" s="183"/>
    </row>
    <row r="120" spans="1:9" s="63" customFormat="1" ht="30.75" customHeight="1" x14ac:dyDescent="0.25">
      <c r="A120" s="3">
        <v>26</v>
      </c>
      <c r="B120" s="106" t="s">
        <v>38</v>
      </c>
      <c r="C120" s="147">
        <f>SUM(C121:C125)</f>
        <v>38396</v>
      </c>
      <c r="D120" s="147">
        <f t="shared" ref="D120" si="75">SUM(D121:D125)</f>
        <v>13547</v>
      </c>
      <c r="E120" s="148">
        <f t="shared" si="52"/>
        <v>0.35282321075111989</v>
      </c>
      <c r="F120" s="26">
        <f t="shared" ref="F120:G120" si="76">SUM(F121:F125)</f>
        <v>39853</v>
      </c>
      <c r="G120" s="26">
        <f t="shared" si="76"/>
        <v>12635</v>
      </c>
      <c r="H120" s="124">
        <f t="shared" si="64"/>
        <v>0.31704012245000374</v>
      </c>
      <c r="I120" s="182">
        <f>H120-E120</f>
        <v>-3.578308830111615E-2</v>
      </c>
    </row>
    <row r="121" spans="1:9" s="66" customFormat="1" ht="52.5" customHeight="1" x14ac:dyDescent="0.25">
      <c r="A121" s="22">
        <v>1</v>
      </c>
      <c r="B121" s="117" t="s">
        <v>163</v>
      </c>
      <c r="C121" s="59">
        <v>5816</v>
      </c>
      <c r="D121" s="59">
        <v>3164</v>
      </c>
      <c r="E121" s="149">
        <f t="shared" si="52"/>
        <v>0.54401650618982123</v>
      </c>
      <c r="F121" s="83">
        <v>6175</v>
      </c>
      <c r="G121" s="83">
        <v>2423</v>
      </c>
      <c r="H121" s="125">
        <f t="shared" si="64"/>
        <v>0.39238866396761135</v>
      </c>
      <c r="I121" s="183"/>
    </row>
    <row r="122" spans="1:9" s="75" customFormat="1" ht="30.75" customHeight="1" x14ac:dyDescent="0.25">
      <c r="A122" s="56">
        <v>2</v>
      </c>
      <c r="B122" s="102" t="s">
        <v>116</v>
      </c>
      <c r="C122" s="53">
        <v>929</v>
      </c>
      <c r="D122" s="53">
        <v>320</v>
      </c>
      <c r="E122" s="149">
        <f>D122/C122</f>
        <v>0.34445640473627559</v>
      </c>
      <c r="F122" s="23">
        <v>597</v>
      </c>
      <c r="G122" s="23">
        <v>216</v>
      </c>
      <c r="H122" s="125">
        <f t="shared" si="64"/>
        <v>0.36180904522613067</v>
      </c>
      <c r="I122" s="183"/>
    </row>
    <row r="123" spans="1:9" s="68" customFormat="1" ht="30.75" customHeight="1" x14ac:dyDescent="0.25">
      <c r="A123" s="22">
        <v>3</v>
      </c>
      <c r="B123" s="99" t="s">
        <v>118</v>
      </c>
      <c r="C123" s="156">
        <v>25429</v>
      </c>
      <c r="D123" s="156">
        <v>7903</v>
      </c>
      <c r="E123" s="149">
        <f t="shared" ref="E123:E128" si="77">D123/C123</f>
        <v>0.31078689685005306</v>
      </c>
      <c r="F123" s="23">
        <v>27379</v>
      </c>
      <c r="G123" s="23">
        <v>9452</v>
      </c>
      <c r="H123" s="125">
        <f t="shared" si="64"/>
        <v>0.34522809452500092</v>
      </c>
      <c r="I123" s="183"/>
    </row>
    <row r="124" spans="1:9" s="73" customFormat="1" ht="30.75" customHeight="1" x14ac:dyDescent="0.25">
      <c r="A124" s="56">
        <v>4</v>
      </c>
      <c r="B124" s="109" t="s">
        <v>126</v>
      </c>
      <c r="C124" s="53">
        <v>6136</v>
      </c>
      <c r="D124" s="53">
        <v>2119</v>
      </c>
      <c r="E124" s="149">
        <f t="shared" si="77"/>
        <v>0.34533898305084748</v>
      </c>
      <c r="F124" s="92">
        <v>5648</v>
      </c>
      <c r="G124" s="92">
        <v>537</v>
      </c>
      <c r="H124" s="125">
        <f t="shared" si="64"/>
        <v>9.5077903682719553E-2</v>
      </c>
      <c r="I124" s="183"/>
    </row>
    <row r="125" spans="1:9" s="74" customFormat="1" ht="30.75" customHeight="1" x14ac:dyDescent="0.25">
      <c r="A125" s="22">
        <v>5</v>
      </c>
      <c r="B125" s="99" t="s">
        <v>127</v>
      </c>
      <c r="C125" s="52">
        <v>86</v>
      </c>
      <c r="D125" s="154">
        <v>41</v>
      </c>
      <c r="E125" s="149">
        <f t="shared" si="77"/>
        <v>0.47674418604651164</v>
      </c>
      <c r="F125" s="84">
        <v>54</v>
      </c>
      <c r="G125" s="83">
        <v>7</v>
      </c>
      <c r="H125" s="125">
        <f t="shared" si="64"/>
        <v>0.12962962962962962</v>
      </c>
      <c r="I125" s="183"/>
    </row>
    <row r="126" spans="1:9" s="63" customFormat="1" ht="30.75" customHeight="1" x14ac:dyDescent="0.25">
      <c r="A126" s="3">
        <v>27</v>
      </c>
      <c r="B126" s="106" t="s">
        <v>90</v>
      </c>
      <c r="C126" s="147">
        <f>C127</f>
        <v>2930</v>
      </c>
      <c r="D126" s="147">
        <f t="shared" ref="D126" si="78">D127</f>
        <v>1887</v>
      </c>
      <c r="E126" s="148">
        <f t="shared" si="77"/>
        <v>0.6440273037542662</v>
      </c>
      <c r="F126" s="26">
        <f t="shared" ref="F126:G126" si="79">F127</f>
        <v>3086</v>
      </c>
      <c r="G126" s="26">
        <f t="shared" si="79"/>
        <v>1419</v>
      </c>
      <c r="H126" s="124">
        <f t="shared" si="64"/>
        <v>0.45981853532080363</v>
      </c>
      <c r="I126" s="182">
        <f>H126-E126</f>
        <v>-0.18420876843346257</v>
      </c>
    </row>
    <row r="127" spans="1:9" s="66" customFormat="1" ht="51.75" customHeight="1" x14ac:dyDescent="0.25">
      <c r="A127" s="22">
        <v>1</v>
      </c>
      <c r="B127" s="117" t="s">
        <v>156</v>
      </c>
      <c r="C127" s="59">
        <v>2930</v>
      </c>
      <c r="D127" s="59">
        <v>1887</v>
      </c>
      <c r="E127" s="149">
        <f t="shared" si="77"/>
        <v>0.6440273037542662</v>
      </c>
      <c r="F127" s="83">
        <v>3086</v>
      </c>
      <c r="G127" s="83">
        <v>1419</v>
      </c>
      <c r="H127" s="125">
        <f t="shared" si="64"/>
        <v>0.45981853532080363</v>
      </c>
      <c r="I127" s="183"/>
    </row>
    <row r="128" spans="1:9" s="63" customFormat="1" ht="30.75" customHeight="1" x14ac:dyDescent="0.25">
      <c r="A128" s="3">
        <v>28</v>
      </c>
      <c r="B128" s="106" t="s">
        <v>37</v>
      </c>
      <c r="C128" s="147">
        <f>SUM(C129:C132)</f>
        <v>7404</v>
      </c>
      <c r="D128" s="147">
        <f t="shared" ref="D128" si="80">SUM(D129:D132)</f>
        <v>2815</v>
      </c>
      <c r="E128" s="148">
        <f t="shared" si="77"/>
        <v>0.38019989195029713</v>
      </c>
      <c r="F128" s="26">
        <f t="shared" ref="F128:G128" si="81">SUM(F129:F132)</f>
        <v>6131</v>
      </c>
      <c r="G128" s="26">
        <f t="shared" si="81"/>
        <v>1940</v>
      </c>
      <c r="H128" s="124">
        <f t="shared" si="64"/>
        <v>0.31642472679823846</v>
      </c>
      <c r="I128" s="182">
        <f>H128-E128</f>
        <v>-6.3775165152058666E-2</v>
      </c>
    </row>
    <row r="129" spans="1:9" s="75" customFormat="1" ht="30.75" customHeight="1" x14ac:dyDescent="0.25">
      <c r="A129" s="193">
        <v>1</v>
      </c>
      <c r="B129" s="102" t="s">
        <v>116</v>
      </c>
      <c r="C129" s="53">
        <v>4614</v>
      </c>
      <c r="D129" s="53">
        <v>1548</v>
      </c>
      <c r="E129" s="149">
        <f>D129/C129</f>
        <v>0.33550065019505854</v>
      </c>
      <c r="F129" s="23">
        <v>2744</v>
      </c>
      <c r="G129" s="23">
        <v>1035</v>
      </c>
      <c r="H129" s="125">
        <f t="shared" si="64"/>
        <v>0.37718658892128282</v>
      </c>
      <c r="I129" s="183"/>
    </row>
    <row r="130" spans="1:9" s="68" customFormat="1" ht="30.75" customHeight="1" x14ac:dyDescent="0.25">
      <c r="A130" s="22">
        <v>2</v>
      </c>
      <c r="B130" s="99" t="s">
        <v>118</v>
      </c>
      <c r="C130" s="156">
        <v>144</v>
      </c>
      <c r="D130" s="156">
        <v>92</v>
      </c>
      <c r="E130" s="149">
        <f t="shared" ref="E130:E133" si="82">D130/C130</f>
        <v>0.63888888888888884</v>
      </c>
      <c r="F130" s="23">
        <v>178</v>
      </c>
      <c r="G130" s="23">
        <v>75</v>
      </c>
      <c r="H130" s="125">
        <f t="shared" si="64"/>
        <v>0.42134831460674155</v>
      </c>
      <c r="I130" s="183"/>
    </row>
    <row r="131" spans="1:9" s="66" customFormat="1" ht="49.5" customHeight="1" x14ac:dyDescent="0.25">
      <c r="A131" s="193">
        <v>3</v>
      </c>
      <c r="B131" s="117" t="s">
        <v>156</v>
      </c>
      <c r="C131" s="59">
        <v>1843</v>
      </c>
      <c r="D131" s="59">
        <v>1103</v>
      </c>
      <c r="E131" s="149">
        <f t="shared" si="82"/>
        <v>0.59848073792729251</v>
      </c>
      <c r="F131" s="83">
        <v>1744</v>
      </c>
      <c r="G131" s="83">
        <v>778</v>
      </c>
      <c r="H131" s="125">
        <f t="shared" si="64"/>
        <v>0.44610091743119268</v>
      </c>
      <c r="I131" s="183"/>
    </row>
    <row r="132" spans="1:9" s="66" customFormat="1" ht="30.75" customHeight="1" x14ac:dyDescent="0.25">
      <c r="A132" s="22">
        <v>4</v>
      </c>
      <c r="B132" s="99" t="s">
        <v>128</v>
      </c>
      <c r="C132" s="154">
        <v>803</v>
      </c>
      <c r="D132" s="154">
        <v>72</v>
      </c>
      <c r="E132" s="149">
        <f t="shared" si="82"/>
        <v>8.9663760896637607E-2</v>
      </c>
      <c r="F132" s="83">
        <v>1465</v>
      </c>
      <c r="G132" s="83">
        <v>52</v>
      </c>
      <c r="H132" s="125">
        <f t="shared" si="64"/>
        <v>3.5494880546075087E-2</v>
      </c>
      <c r="I132" s="183"/>
    </row>
    <row r="133" spans="1:9" s="63" customFormat="1" ht="30.75" customHeight="1" x14ac:dyDescent="0.25">
      <c r="A133" s="3">
        <v>29</v>
      </c>
      <c r="B133" s="101" t="s">
        <v>23</v>
      </c>
      <c r="C133" s="147">
        <f>SUM(C134:C137)</f>
        <v>26005</v>
      </c>
      <c r="D133" s="147">
        <f t="shared" ref="D133" si="83">SUM(D134:D137)</f>
        <v>9930</v>
      </c>
      <c r="E133" s="148">
        <f t="shared" si="82"/>
        <v>0.38184964429917323</v>
      </c>
      <c r="F133" s="26">
        <f t="shared" ref="F133:G133" si="84">SUM(F134:F137)</f>
        <v>30050</v>
      </c>
      <c r="G133" s="26">
        <f t="shared" si="84"/>
        <v>10565</v>
      </c>
      <c r="H133" s="124">
        <f t="shared" si="64"/>
        <v>0.35158069883527454</v>
      </c>
      <c r="I133" s="182">
        <f>H133-E133</f>
        <v>-3.0268945463898689E-2</v>
      </c>
    </row>
    <row r="134" spans="1:9" s="75" customFormat="1" ht="30.75" customHeight="1" x14ac:dyDescent="0.25">
      <c r="A134" s="193">
        <v>1</v>
      </c>
      <c r="B134" s="102" t="s">
        <v>116</v>
      </c>
      <c r="C134" s="53">
        <v>3477</v>
      </c>
      <c r="D134" s="53">
        <v>1239</v>
      </c>
      <c r="E134" s="149">
        <f>D134/C134</f>
        <v>0.35634167385677307</v>
      </c>
      <c r="F134" s="23">
        <v>3320</v>
      </c>
      <c r="G134" s="23">
        <v>1180</v>
      </c>
      <c r="H134" s="125">
        <f t="shared" si="64"/>
        <v>0.35542168674698793</v>
      </c>
      <c r="I134" s="183"/>
    </row>
    <row r="135" spans="1:9" s="67" customFormat="1" ht="30.75" customHeight="1" x14ac:dyDescent="0.25">
      <c r="A135" s="193">
        <v>2</v>
      </c>
      <c r="B135" s="102" t="s">
        <v>123</v>
      </c>
      <c r="C135" s="53">
        <v>620</v>
      </c>
      <c r="D135" s="53">
        <v>221</v>
      </c>
      <c r="E135" s="149">
        <f t="shared" ref="E135:E143" si="85">D135/C135</f>
        <v>0.3564516129032258</v>
      </c>
      <c r="F135" s="42">
        <v>636</v>
      </c>
      <c r="G135" s="42">
        <v>165</v>
      </c>
      <c r="H135" s="125">
        <f t="shared" si="64"/>
        <v>0.25943396226415094</v>
      </c>
      <c r="I135" s="183"/>
    </row>
    <row r="136" spans="1:9" s="74" customFormat="1" ht="30.75" customHeight="1" x14ac:dyDescent="0.25">
      <c r="A136" s="193">
        <v>3</v>
      </c>
      <c r="B136" s="99" t="s">
        <v>127</v>
      </c>
      <c r="C136" s="52">
        <v>21607</v>
      </c>
      <c r="D136" s="154">
        <v>8378</v>
      </c>
      <c r="E136" s="149">
        <f t="shared" si="85"/>
        <v>0.38774471236173463</v>
      </c>
      <c r="F136" s="84">
        <v>25768</v>
      </c>
      <c r="G136" s="83">
        <v>9179</v>
      </c>
      <c r="H136" s="125">
        <f t="shared" si="64"/>
        <v>0.35621701334989136</v>
      </c>
      <c r="I136" s="183"/>
    </row>
    <row r="137" spans="1:9" s="72" customFormat="1" ht="30.75" customHeight="1" x14ac:dyDescent="0.25">
      <c r="A137" s="193">
        <v>4</v>
      </c>
      <c r="B137" s="99" t="s">
        <v>115</v>
      </c>
      <c r="C137" s="156">
        <v>301</v>
      </c>
      <c r="D137" s="156">
        <v>92</v>
      </c>
      <c r="E137" s="149">
        <f t="shared" si="85"/>
        <v>0.30564784053156147</v>
      </c>
      <c r="F137" s="23">
        <v>326</v>
      </c>
      <c r="G137" s="23">
        <v>41</v>
      </c>
      <c r="H137" s="125">
        <f t="shared" ref="H137:H143" si="86">G137/F137</f>
        <v>0.12576687116564417</v>
      </c>
      <c r="I137" s="183"/>
    </row>
    <row r="138" spans="1:9" s="63" customFormat="1" ht="30.75" customHeight="1" x14ac:dyDescent="0.25">
      <c r="A138" s="3">
        <v>30</v>
      </c>
      <c r="B138" s="106" t="s">
        <v>92</v>
      </c>
      <c r="C138" s="147">
        <f>C139</f>
        <v>1292</v>
      </c>
      <c r="D138" s="147">
        <f t="shared" ref="D138" si="87">D139</f>
        <v>795</v>
      </c>
      <c r="E138" s="148">
        <f t="shared" si="85"/>
        <v>0.6153250773993808</v>
      </c>
      <c r="F138" s="26">
        <f t="shared" ref="F138:G138" si="88">F139</f>
        <v>1409</v>
      </c>
      <c r="G138" s="26">
        <f t="shared" si="88"/>
        <v>556</v>
      </c>
      <c r="H138" s="124">
        <f t="shared" si="86"/>
        <v>0.39460610361958837</v>
      </c>
      <c r="I138" s="182">
        <f>H138-E138</f>
        <v>-0.22071897377979244</v>
      </c>
    </row>
    <row r="139" spans="1:9" s="67" customFormat="1" ht="30.75" customHeight="1" x14ac:dyDescent="0.25">
      <c r="A139" s="22">
        <v>1</v>
      </c>
      <c r="B139" s="102" t="s">
        <v>123</v>
      </c>
      <c r="C139" s="53">
        <v>1292</v>
      </c>
      <c r="D139" s="53">
        <v>795</v>
      </c>
      <c r="E139" s="149">
        <f t="shared" si="85"/>
        <v>0.6153250773993808</v>
      </c>
      <c r="F139" s="82">
        <v>1409</v>
      </c>
      <c r="G139" s="82">
        <v>556</v>
      </c>
      <c r="H139" s="125">
        <f t="shared" si="86"/>
        <v>0.39460610361958837</v>
      </c>
      <c r="I139" s="183"/>
    </row>
    <row r="140" spans="1:9" s="63" customFormat="1" ht="30.75" customHeight="1" x14ac:dyDescent="0.25">
      <c r="A140" s="3">
        <v>31</v>
      </c>
      <c r="B140" s="106" t="s">
        <v>66</v>
      </c>
      <c r="C140" s="147">
        <f>C141</f>
        <v>14507</v>
      </c>
      <c r="D140" s="147">
        <f t="shared" ref="D140" si="89">D141</f>
        <v>2679</v>
      </c>
      <c r="E140" s="148">
        <f t="shared" si="85"/>
        <v>0.18466946991107741</v>
      </c>
      <c r="F140" s="26">
        <f t="shared" ref="F140:G140" si="90">F141</f>
        <v>6265</v>
      </c>
      <c r="G140" s="26">
        <f t="shared" si="90"/>
        <v>1987</v>
      </c>
      <c r="H140" s="124">
        <f t="shared" si="86"/>
        <v>0.31715881883479646</v>
      </c>
      <c r="I140" s="182">
        <f>H140-E140</f>
        <v>0.13248934892371905</v>
      </c>
    </row>
    <row r="141" spans="1:9" s="66" customFormat="1" ht="30.75" customHeight="1" x14ac:dyDescent="0.25">
      <c r="A141" s="22">
        <v>1</v>
      </c>
      <c r="B141" s="99" t="s">
        <v>128</v>
      </c>
      <c r="C141" s="154">
        <v>14507</v>
      </c>
      <c r="D141" s="154">
        <v>2679</v>
      </c>
      <c r="E141" s="149">
        <f t="shared" si="85"/>
        <v>0.18466946991107741</v>
      </c>
      <c r="F141" s="83">
        <v>6265</v>
      </c>
      <c r="G141" s="83">
        <v>1987</v>
      </c>
      <c r="H141" s="125">
        <f t="shared" si="86"/>
        <v>0.31715881883479646</v>
      </c>
      <c r="I141" s="183"/>
    </row>
    <row r="142" spans="1:9" s="63" customFormat="1" ht="30.75" customHeight="1" x14ac:dyDescent="0.25">
      <c r="A142" s="3">
        <v>32</v>
      </c>
      <c r="B142" s="101" t="s">
        <v>19</v>
      </c>
      <c r="C142" s="147">
        <f>C143</f>
        <v>1813</v>
      </c>
      <c r="D142" s="147">
        <f t="shared" ref="D142" si="91">D143</f>
        <v>976</v>
      </c>
      <c r="E142" s="148">
        <f t="shared" si="85"/>
        <v>0.53833425261996692</v>
      </c>
      <c r="F142" s="26">
        <f t="shared" ref="F142:G142" si="92">F143</f>
        <v>1787</v>
      </c>
      <c r="G142" s="26">
        <f t="shared" si="92"/>
        <v>359</v>
      </c>
      <c r="H142" s="124">
        <f t="shared" si="86"/>
        <v>0.2008953553441522</v>
      </c>
      <c r="I142" s="182">
        <f>H142-E142</f>
        <v>-0.33743889727581472</v>
      </c>
    </row>
    <row r="143" spans="1:9" s="72" customFormat="1" ht="30.75" customHeight="1" x14ac:dyDescent="0.25">
      <c r="A143" s="22">
        <v>1</v>
      </c>
      <c r="B143" s="99" t="s">
        <v>115</v>
      </c>
      <c r="C143" s="156">
        <v>1813</v>
      </c>
      <c r="D143" s="156">
        <v>976</v>
      </c>
      <c r="E143" s="149">
        <f t="shared" si="85"/>
        <v>0.53833425261996692</v>
      </c>
      <c r="F143" s="23">
        <v>1787</v>
      </c>
      <c r="G143" s="23">
        <v>359</v>
      </c>
      <c r="H143" s="125">
        <f t="shared" si="86"/>
        <v>0.2008953553441522</v>
      </c>
      <c r="I143" s="183"/>
    </row>
    <row r="144" spans="1:9" s="16" customFormat="1" ht="30.75" customHeight="1" x14ac:dyDescent="0.25">
      <c r="A144" s="11" t="s">
        <v>72</v>
      </c>
      <c r="B144" s="199" t="s">
        <v>165</v>
      </c>
      <c r="C144" s="163"/>
      <c r="D144" s="163"/>
      <c r="E144" s="157"/>
      <c r="F144" s="17"/>
      <c r="G144" s="17"/>
      <c r="H144" s="126"/>
      <c r="I144" s="184"/>
    </row>
    <row r="145" spans="1:9" s="14" customFormat="1" ht="30.75" customHeight="1" x14ac:dyDescent="0.25">
      <c r="A145" s="18">
        <v>1</v>
      </c>
      <c r="B145" s="112" t="s">
        <v>17</v>
      </c>
      <c r="C145" s="147">
        <f>C148+C146+C147</f>
        <v>54708</v>
      </c>
      <c r="D145" s="147">
        <f>D148+D146+D147</f>
        <v>28468</v>
      </c>
      <c r="E145" s="148"/>
      <c r="F145" s="26">
        <f>SUM(F146:F148)</f>
        <v>58117</v>
      </c>
      <c r="G145" s="26">
        <f>SUM(G146:G148)</f>
        <v>36699</v>
      </c>
      <c r="H145" s="127"/>
      <c r="I145" s="185"/>
    </row>
    <row r="146" spans="1:9" s="16" customFormat="1" ht="30.75" customHeight="1" x14ac:dyDescent="0.25">
      <c r="A146" s="19">
        <v>1</v>
      </c>
      <c r="B146" s="104" t="s">
        <v>15</v>
      </c>
      <c r="C146" s="150">
        <v>52456</v>
      </c>
      <c r="D146" s="150">
        <v>27456</v>
      </c>
      <c r="E146" s="149">
        <f>D146/C146</f>
        <v>0.52341009608052458</v>
      </c>
      <c r="F146" s="27">
        <v>55645</v>
      </c>
      <c r="G146" s="27">
        <v>35488</v>
      </c>
      <c r="H146" s="125">
        <f>G146/F146</f>
        <v>0.63775721089046633</v>
      </c>
      <c r="I146" s="183"/>
    </row>
    <row r="147" spans="1:9" s="16" customFormat="1" ht="30.75" customHeight="1" x14ac:dyDescent="0.25">
      <c r="A147" s="19">
        <v>2</v>
      </c>
      <c r="B147" s="104" t="s">
        <v>16</v>
      </c>
      <c r="C147" s="150">
        <v>2093</v>
      </c>
      <c r="D147" s="150">
        <v>912</v>
      </c>
      <c r="E147" s="149">
        <f>D147/C147</f>
        <v>0.43573817486860966</v>
      </c>
      <c r="F147" s="27">
        <v>2306</v>
      </c>
      <c r="G147" s="27">
        <v>1089</v>
      </c>
      <c r="H147" s="125">
        <f>G147/F147</f>
        <v>0.47224631396357331</v>
      </c>
      <c r="I147" s="183"/>
    </row>
    <row r="148" spans="1:9" s="16" customFormat="1" ht="30.75" customHeight="1" x14ac:dyDescent="0.25">
      <c r="A148" s="19">
        <v>3</v>
      </c>
      <c r="B148" s="104" t="s">
        <v>12</v>
      </c>
      <c r="C148" s="150">
        <v>159</v>
      </c>
      <c r="D148" s="150">
        <v>100</v>
      </c>
      <c r="E148" s="149">
        <f>D148/C148</f>
        <v>0.62893081761006286</v>
      </c>
      <c r="F148" s="27">
        <v>166</v>
      </c>
      <c r="G148" s="27">
        <v>122</v>
      </c>
      <c r="H148" s="125">
        <f>G148/F148</f>
        <v>0.73493975903614461</v>
      </c>
      <c r="I148" s="183"/>
    </row>
    <row r="149" spans="1:9" s="21" customFormat="1" ht="30.75" customHeight="1" x14ac:dyDescent="0.15">
      <c r="A149" s="49">
        <v>2</v>
      </c>
      <c r="B149" s="113" t="s">
        <v>50</v>
      </c>
      <c r="C149" s="164">
        <f>SUM(C150:C157)</f>
        <v>18631</v>
      </c>
      <c r="D149" s="164">
        <f>SUM(D150:D157)</f>
        <v>9355</v>
      </c>
      <c r="E149" s="165"/>
      <c r="F149" s="79">
        <f>SUM(F150:F157)</f>
        <v>23359</v>
      </c>
      <c r="G149" s="79">
        <f>SUM(G150:G157)</f>
        <v>5225</v>
      </c>
      <c r="H149" s="128"/>
      <c r="I149" s="186"/>
    </row>
    <row r="150" spans="1:9" s="24" customFormat="1" ht="30.75" customHeight="1" x14ac:dyDescent="0.2">
      <c r="A150" s="22">
        <v>1</v>
      </c>
      <c r="B150" s="114" t="s">
        <v>18</v>
      </c>
      <c r="C150" s="156">
        <v>7275</v>
      </c>
      <c r="D150" s="156">
        <v>3241</v>
      </c>
      <c r="E150" s="149">
        <f t="shared" ref="E150:E157" si="93">D150/C150</f>
        <v>0.44549828178694156</v>
      </c>
      <c r="F150" s="23">
        <v>10699</v>
      </c>
      <c r="G150" s="23">
        <v>2151</v>
      </c>
      <c r="H150" s="125">
        <f t="shared" ref="H150:H157" si="94">G150/F150</f>
        <v>0.20104682680624358</v>
      </c>
      <c r="I150" s="183"/>
    </row>
    <row r="151" spans="1:9" s="24" customFormat="1" ht="30.75" customHeight="1" x14ac:dyDescent="0.2">
      <c r="A151" s="22">
        <v>2</v>
      </c>
      <c r="B151" s="97" t="s">
        <v>15</v>
      </c>
      <c r="C151" s="156">
        <v>4437</v>
      </c>
      <c r="D151" s="156">
        <v>3115</v>
      </c>
      <c r="E151" s="149">
        <f t="shared" si="93"/>
        <v>0.70205093531665541</v>
      </c>
      <c r="F151" s="23">
        <v>5443</v>
      </c>
      <c r="G151" s="23">
        <v>1875</v>
      </c>
      <c r="H151" s="125">
        <f t="shared" si="94"/>
        <v>0.34447914752893627</v>
      </c>
      <c r="I151" s="183"/>
    </row>
    <row r="152" spans="1:9" s="24" customFormat="1" ht="30.75" customHeight="1" x14ac:dyDescent="0.2">
      <c r="A152" s="22">
        <v>3</v>
      </c>
      <c r="B152" s="114" t="s">
        <v>19</v>
      </c>
      <c r="C152" s="156">
        <v>1813</v>
      </c>
      <c r="D152" s="156">
        <v>976</v>
      </c>
      <c r="E152" s="149">
        <f t="shared" si="93"/>
        <v>0.53833425261996692</v>
      </c>
      <c r="F152" s="23">
        <v>1787</v>
      </c>
      <c r="G152" s="23">
        <v>359</v>
      </c>
      <c r="H152" s="125">
        <f t="shared" si="94"/>
        <v>0.2008953553441522</v>
      </c>
      <c r="I152" s="183"/>
    </row>
    <row r="153" spans="1:9" s="24" customFormat="1" ht="30.75" customHeight="1" x14ac:dyDescent="0.2">
      <c r="A153" s="22">
        <v>4</v>
      </c>
      <c r="B153" s="114" t="s">
        <v>20</v>
      </c>
      <c r="C153" s="156">
        <v>1810</v>
      </c>
      <c r="D153" s="156">
        <v>735</v>
      </c>
      <c r="E153" s="149">
        <f t="shared" si="93"/>
        <v>0.40607734806629836</v>
      </c>
      <c r="F153" s="23">
        <v>1858</v>
      </c>
      <c r="G153" s="23">
        <v>315</v>
      </c>
      <c r="H153" s="125">
        <f t="shared" si="94"/>
        <v>0.16953713670613563</v>
      </c>
      <c r="I153" s="183"/>
    </row>
    <row r="154" spans="1:9" s="25" customFormat="1" ht="30.75" customHeight="1" x14ac:dyDescent="0.2">
      <c r="A154" s="22">
        <v>5</v>
      </c>
      <c r="B154" s="114" t="s">
        <v>21</v>
      </c>
      <c r="C154" s="156">
        <v>1731</v>
      </c>
      <c r="D154" s="156">
        <v>610</v>
      </c>
      <c r="E154" s="149">
        <f t="shared" si="93"/>
        <v>0.35239745811669554</v>
      </c>
      <c r="F154" s="23">
        <v>1785</v>
      </c>
      <c r="G154" s="23">
        <v>245</v>
      </c>
      <c r="H154" s="125">
        <f t="shared" si="94"/>
        <v>0.13725490196078433</v>
      </c>
      <c r="I154" s="183"/>
    </row>
    <row r="155" spans="1:9" s="25" customFormat="1" ht="30.75" customHeight="1" x14ac:dyDescent="0.2">
      <c r="A155" s="22">
        <v>6</v>
      </c>
      <c r="B155" s="114" t="s">
        <v>22</v>
      </c>
      <c r="C155" s="156">
        <v>1080</v>
      </c>
      <c r="D155" s="156">
        <v>514</v>
      </c>
      <c r="E155" s="149">
        <f t="shared" si="93"/>
        <v>0.47592592592592592</v>
      </c>
      <c r="F155" s="23">
        <v>1335</v>
      </c>
      <c r="G155" s="23">
        <v>205</v>
      </c>
      <c r="H155" s="125">
        <f t="shared" si="94"/>
        <v>0.15355805243445692</v>
      </c>
      <c r="I155" s="183"/>
    </row>
    <row r="156" spans="1:9" s="25" customFormat="1" ht="30.75" customHeight="1" x14ac:dyDescent="0.2">
      <c r="A156" s="22">
        <v>7</v>
      </c>
      <c r="B156" s="114" t="s">
        <v>23</v>
      </c>
      <c r="C156" s="156">
        <v>301</v>
      </c>
      <c r="D156" s="156">
        <v>92</v>
      </c>
      <c r="E156" s="149">
        <f t="shared" si="93"/>
        <v>0.30564784053156147</v>
      </c>
      <c r="F156" s="23">
        <v>326</v>
      </c>
      <c r="G156" s="23">
        <v>41</v>
      </c>
      <c r="H156" s="125">
        <f t="shared" si="94"/>
        <v>0.12576687116564417</v>
      </c>
      <c r="I156" s="183"/>
    </row>
    <row r="157" spans="1:9" s="25" customFormat="1" ht="30.75" customHeight="1" x14ac:dyDescent="0.2">
      <c r="A157" s="22">
        <v>8</v>
      </c>
      <c r="B157" s="114" t="s">
        <v>58</v>
      </c>
      <c r="C157" s="156">
        <v>184</v>
      </c>
      <c r="D157" s="156">
        <v>72</v>
      </c>
      <c r="E157" s="149">
        <f t="shared" si="93"/>
        <v>0.39130434782608697</v>
      </c>
      <c r="F157" s="23">
        <v>126</v>
      </c>
      <c r="G157" s="23">
        <v>34</v>
      </c>
      <c r="H157" s="125">
        <f t="shared" si="94"/>
        <v>0.26984126984126983</v>
      </c>
      <c r="I157" s="183"/>
    </row>
    <row r="158" spans="1:9" s="14" customFormat="1" ht="30.75" customHeight="1" x14ac:dyDescent="0.25">
      <c r="A158" s="11">
        <v>3</v>
      </c>
      <c r="B158" s="111" t="s">
        <v>24</v>
      </c>
      <c r="C158" s="147">
        <v>5799</v>
      </c>
      <c r="D158" s="147">
        <v>2409</v>
      </c>
      <c r="E158" s="148"/>
      <c r="F158" s="26">
        <v>5916</v>
      </c>
      <c r="G158" s="26">
        <v>2150</v>
      </c>
      <c r="H158" s="124"/>
      <c r="I158" s="182"/>
    </row>
    <row r="159" spans="1:9" ht="44.25" customHeight="1" x14ac:dyDescent="0.2">
      <c r="A159" s="22">
        <v>1</v>
      </c>
      <c r="B159" s="117" t="s">
        <v>161</v>
      </c>
      <c r="C159" s="150">
        <v>5811</v>
      </c>
      <c r="D159" s="150">
        <v>2366</v>
      </c>
      <c r="E159" s="149">
        <f>D159/C159</f>
        <v>0.40715883668903802</v>
      </c>
      <c r="F159" s="27">
        <v>5916</v>
      </c>
      <c r="G159" s="27">
        <v>2150</v>
      </c>
      <c r="H159" s="125">
        <f>G159/F159</f>
        <v>0.36342123056118997</v>
      </c>
      <c r="I159" s="183"/>
    </row>
    <row r="160" spans="1:9" s="28" customFormat="1" ht="30.75" customHeight="1" x14ac:dyDescent="0.2">
      <c r="A160" s="11">
        <v>4</v>
      </c>
      <c r="B160" s="111" t="s">
        <v>70</v>
      </c>
      <c r="C160" s="147">
        <f>SUM(C164:C168)</f>
        <v>16233</v>
      </c>
      <c r="D160" s="147">
        <f>SUM(D164:D168)</f>
        <v>6403</v>
      </c>
      <c r="E160" s="148"/>
      <c r="F160" s="26">
        <f>SUM(F161:F168)</f>
        <v>40333</v>
      </c>
      <c r="G160" s="26">
        <f>SUM(G161:G168)</f>
        <v>17403</v>
      </c>
      <c r="H160" s="124"/>
      <c r="I160" s="182"/>
    </row>
    <row r="161" spans="1:9" s="29" customFormat="1" ht="30.75" customHeight="1" x14ac:dyDescent="0.2">
      <c r="A161" s="22">
        <v>1</v>
      </c>
      <c r="B161" s="114" t="s">
        <v>32</v>
      </c>
      <c r="C161" s="53">
        <v>707</v>
      </c>
      <c r="D161" s="53">
        <v>315</v>
      </c>
      <c r="E161" s="149">
        <f>D161/C161</f>
        <v>0.44554455445544555</v>
      </c>
      <c r="F161" s="27">
        <v>544</v>
      </c>
      <c r="G161" s="27">
        <v>138</v>
      </c>
      <c r="H161" s="125">
        <f t="shared" ref="H161:H168" si="95">G161/F161</f>
        <v>0.25367647058823528</v>
      </c>
      <c r="I161" s="183"/>
    </row>
    <row r="162" spans="1:9" s="29" customFormat="1" ht="30.75" customHeight="1" x14ac:dyDescent="0.2">
      <c r="A162" s="22">
        <v>2</v>
      </c>
      <c r="B162" s="115" t="s">
        <v>15</v>
      </c>
      <c r="C162" s="53">
        <v>17994</v>
      </c>
      <c r="D162" s="53">
        <v>7464</v>
      </c>
      <c r="E162" s="149">
        <f t="shared" ref="E162:E171" si="96">D162/C162</f>
        <v>0.4148049349783261</v>
      </c>
      <c r="F162" s="27">
        <v>21017</v>
      </c>
      <c r="G162" s="27">
        <v>9115</v>
      </c>
      <c r="H162" s="125">
        <f t="shared" si="95"/>
        <v>0.43369653137935954</v>
      </c>
      <c r="I162" s="183"/>
    </row>
    <row r="163" spans="1:9" s="29" customFormat="1" ht="30.75" customHeight="1" x14ac:dyDescent="0.2">
      <c r="A163" s="22">
        <v>3</v>
      </c>
      <c r="B163" s="114" t="s">
        <v>34</v>
      </c>
      <c r="C163" s="53">
        <v>864</v>
      </c>
      <c r="D163" s="53">
        <v>312</v>
      </c>
      <c r="E163" s="149">
        <f t="shared" si="96"/>
        <v>0.3611111111111111</v>
      </c>
      <c r="F163" s="27">
        <v>876</v>
      </c>
      <c r="G163" s="27">
        <v>147</v>
      </c>
      <c r="H163" s="125">
        <f t="shared" si="95"/>
        <v>0.1678082191780822</v>
      </c>
      <c r="I163" s="183"/>
    </row>
    <row r="164" spans="1:9" s="29" customFormat="1" ht="30.75" customHeight="1" x14ac:dyDescent="0.2">
      <c r="A164" s="22">
        <v>4</v>
      </c>
      <c r="B164" s="114" t="s">
        <v>22</v>
      </c>
      <c r="C164" s="53">
        <v>9484</v>
      </c>
      <c r="D164" s="53">
        <v>3126</v>
      </c>
      <c r="E164" s="149">
        <f t="shared" si="96"/>
        <v>0.32960776043863349</v>
      </c>
      <c r="F164" s="27">
        <v>11058</v>
      </c>
      <c r="G164" s="27">
        <v>4327</v>
      </c>
      <c r="H164" s="125">
        <f t="shared" si="95"/>
        <v>0.39130041598842469</v>
      </c>
      <c r="I164" s="183"/>
    </row>
    <row r="165" spans="1:9" s="29" customFormat="1" ht="30.75" customHeight="1" x14ac:dyDescent="0.2">
      <c r="A165" s="22">
        <v>5</v>
      </c>
      <c r="B165" s="114" t="s">
        <v>30</v>
      </c>
      <c r="C165" s="53">
        <v>2848</v>
      </c>
      <c r="D165" s="53">
        <v>973</v>
      </c>
      <c r="E165" s="149">
        <f t="shared" si="96"/>
        <v>0.3416432584269663</v>
      </c>
      <c r="F165" s="27">
        <v>3727</v>
      </c>
      <c r="G165" s="27">
        <v>1726</v>
      </c>
      <c r="H165" s="125">
        <f t="shared" si="95"/>
        <v>0.46310705661389856</v>
      </c>
      <c r="I165" s="183"/>
    </row>
    <row r="166" spans="1:9" s="29" customFormat="1" ht="30.75" customHeight="1" x14ac:dyDescent="0.2">
      <c r="A166" s="22">
        <v>6</v>
      </c>
      <c r="B166" s="114" t="s">
        <v>29</v>
      </c>
      <c r="C166" s="53">
        <v>1063</v>
      </c>
      <c r="D166" s="53">
        <v>278</v>
      </c>
      <c r="E166" s="149">
        <f t="shared" si="96"/>
        <v>0.26152398871119475</v>
      </c>
      <c r="F166" s="27">
        <v>633</v>
      </c>
      <c r="G166" s="27">
        <v>142</v>
      </c>
      <c r="H166" s="125">
        <f t="shared" si="95"/>
        <v>0.22432859399684044</v>
      </c>
      <c r="I166" s="183"/>
    </row>
    <row r="167" spans="1:9" s="29" customFormat="1" ht="30.75" customHeight="1" x14ac:dyDescent="0.2">
      <c r="A167" s="22">
        <v>7</v>
      </c>
      <c r="B167" s="114" t="s">
        <v>31</v>
      </c>
      <c r="C167" s="53">
        <v>49</v>
      </c>
      <c r="D167" s="53">
        <v>34</v>
      </c>
      <c r="E167" s="149">
        <f t="shared" si="96"/>
        <v>0.69387755102040816</v>
      </c>
      <c r="F167" s="27">
        <v>52</v>
      </c>
      <c r="G167" s="27">
        <v>16</v>
      </c>
      <c r="H167" s="125">
        <f t="shared" si="95"/>
        <v>0.30769230769230771</v>
      </c>
      <c r="I167" s="183"/>
    </row>
    <row r="168" spans="1:9" s="29" customFormat="1" ht="30.75" customHeight="1" x14ac:dyDescent="0.2">
      <c r="A168" s="22">
        <v>8</v>
      </c>
      <c r="B168" s="114" t="s">
        <v>33</v>
      </c>
      <c r="C168" s="55">
        <v>2789</v>
      </c>
      <c r="D168" s="55">
        <v>1992</v>
      </c>
      <c r="E168" s="149">
        <f t="shared" si="96"/>
        <v>0.71423449264969519</v>
      </c>
      <c r="F168" s="27">
        <v>2426</v>
      </c>
      <c r="G168" s="27">
        <v>1792</v>
      </c>
      <c r="H168" s="125">
        <f t="shared" si="95"/>
        <v>0.73866446826051113</v>
      </c>
      <c r="I168" s="183"/>
    </row>
    <row r="169" spans="1:9" s="30" customFormat="1" ht="30.75" customHeight="1" x14ac:dyDescent="0.25">
      <c r="A169" s="11">
        <v>5</v>
      </c>
      <c r="B169" s="111" t="s">
        <v>51</v>
      </c>
      <c r="C169" s="147">
        <f>SUM(C171:C172)</f>
        <v>19652</v>
      </c>
      <c r="D169" s="147">
        <f>SUM(D171:D172)</f>
        <v>8791</v>
      </c>
      <c r="E169" s="148"/>
      <c r="F169" s="26">
        <f>SUM(F170:F172)</f>
        <v>29704</v>
      </c>
      <c r="G169" s="26">
        <f>SUM(G170:G172)</f>
        <v>14570</v>
      </c>
      <c r="H169" s="124"/>
      <c r="I169" s="182"/>
    </row>
    <row r="170" spans="1:9" s="31" customFormat="1" ht="30.75" customHeight="1" x14ac:dyDescent="0.25">
      <c r="A170" s="193">
        <v>1</v>
      </c>
      <c r="B170" s="114" t="s">
        <v>32</v>
      </c>
      <c r="C170" s="53">
        <v>8489</v>
      </c>
      <c r="D170" s="53">
        <v>5173</v>
      </c>
      <c r="E170" s="149">
        <f t="shared" si="96"/>
        <v>0.60937684061726938</v>
      </c>
      <c r="F170" s="42">
        <v>8651</v>
      </c>
      <c r="G170" s="42">
        <v>5949</v>
      </c>
      <c r="H170" s="125">
        <f>G170/F170</f>
        <v>0.68766616576118367</v>
      </c>
      <c r="I170" s="183"/>
    </row>
    <row r="171" spans="1:9" s="31" customFormat="1" ht="30.75" customHeight="1" x14ac:dyDescent="0.25">
      <c r="A171" s="193">
        <v>2</v>
      </c>
      <c r="B171" s="114" t="s">
        <v>134</v>
      </c>
      <c r="C171" s="160">
        <v>6214</v>
      </c>
      <c r="D171" s="160">
        <v>3040</v>
      </c>
      <c r="E171" s="149">
        <f t="shared" si="96"/>
        <v>0.48921789507563568</v>
      </c>
      <c r="F171" s="42">
        <v>6666</v>
      </c>
      <c r="G171" s="42">
        <v>3730</v>
      </c>
      <c r="H171" s="125">
        <f>G171/F171</f>
        <v>0.5595559555955596</v>
      </c>
      <c r="I171" s="183"/>
    </row>
    <row r="172" spans="1:9" s="32" customFormat="1" ht="30.75" customHeight="1" x14ac:dyDescent="0.2">
      <c r="A172" s="49">
        <v>6</v>
      </c>
      <c r="B172" s="98" t="s">
        <v>52</v>
      </c>
      <c r="C172" s="164">
        <f>C173</f>
        <v>13438</v>
      </c>
      <c r="D172" s="164">
        <f>D173</f>
        <v>5751</v>
      </c>
      <c r="E172" s="165"/>
      <c r="F172" s="79">
        <f>F173</f>
        <v>14387</v>
      </c>
      <c r="G172" s="79">
        <f>G173</f>
        <v>4891</v>
      </c>
      <c r="H172" s="129"/>
      <c r="I172" s="187"/>
    </row>
    <row r="173" spans="1:9" ht="30.75" customHeight="1" x14ac:dyDescent="0.2">
      <c r="A173" s="22">
        <v>1</v>
      </c>
      <c r="B173" s="114" t="s">
        <v>60</v>
      </c>
      <c r="C173" s="59">
        <v>13438</v>
      </c>
      <c r="D173" s="59">
        <v>5751</v>
      </c>
      <c r="E173" s="149">
        <f>D173/C173</f>
        <v>0.42796547105223992</v>
      </c>
      <c r="F173" s="27">
        <v>14387</v>
      </c>
      <c r="G173" s="27">
        <v>4891</v>
      </c>
      <c r="H173" s="125">
        <f>G173/F173</f>
        <v>0.33995968582748315</v>
      </c>
      <c r="I173" s="183"/>
    </row>
    <row r="174" spans="1:9" s="32" customFormat="1" ht="30.75" customHeight="1" x14ac:dyDescent="0.2">
      <c r="A174" s="49">
        <v>7</v>
      </c>
      <c r="B174" s="98" t="s">
        <v>40</v>
      </c>
      <c r="C174" s="164">
        <f>SUM(C175:C178)</f>
        <v>9110</v>
      </c>
      <c r="D174" s="164">
        <f>SUM(D175:D178)</f>
        <v>3138</v>
      </c>
      <c r="E174" s="148"/>
      <c r="F174" s="26">
        <f>SUM(F175:F178)</f>
        <v>6684</v>
      </c>
      <c r="G174" s="26">
        <f>SUM(G175:G178)</f>
        <v>2441</v>
      </c>
      <c r="H174" s="127"/>
      <c r="I174" s="185"/>
    </row>
    <row r="175" spans="1:9" s="33" customFormat="1" ht="30.75" customHeight="1" x14ac:dyDescent="0.25">
      <c r="A175" s="193">
        <v>1</v>
      </c>
      <c r="B175" s="102" t="s">
        <v>37</v>
      </c>
      <c r="C175" s="53">
        <v>4614</v>
      </c>
      <c r="D175" s="53">
        <v>1548</v>
      </c>
      <c r="E175" s="149">
        <f>D175/C175</f>
        <v>0.33550065019505854</v>
      </c>
      <c r="F175" s="23">
        <v>2744</v>
      </c>
      <c r="G175" s="23">
        <v>1035</v>
      </c>
      <c r="H175" s="125">
        <f>G175/F175</f>
        <v>0.37718658892128282</v>
      </c>
      <c r="I175" s="183"/>
    </row>
    <row r="176" spans="1:9" s="33" customFormat="1" ht="30.75" customHeight="1" x14ac:dyDescent="0.25">
      <c r="A176" s="193">
        <v>2</v>
      </c>
      <c r="B176" s="102" t="s">
        <v>23</v>
      </c>
      <c r="C176" s="53">
        <v>3477</v>
      </c>
      <c r="D176" s="53">
        <v>1239</v>
      </c>
      <c r="E176" s="149">
        <f>D176/C176</f>
        <v>0.35634167385677307</v>
      </c>
      <c r="F176" s="23">
        <v>3320</v>
      </c>
      <c r="G176" s="23">
        <v>1180</v>
      </c>
      <c r="H176" s="125">
        <f>G176/F176</f>
        <v>0.35542168674698793</v>
      </c>
      <c r="I176" s="183"/>
    </row>
    <row r="177" spans="1:9" s="33" customFormat="1" ht="30.75" customHeight="1" x14ac:dyDescent="0.25">
      <c r="A177" s="193">
        <v>3</v>
      </c>
      <c r="B177" s="102" t="s">
        <v>38</v>
      </c>
      <c r="C177" s="53">
        <v>929</v>
      </c>
      <c r="D177" s="53">
        <v>320</v>
      </c>
      <c r="E177" s="149">
        <f>D177/C177</f>
        <v>0.34445640473627559</v>
      </c>
      <c r="F177" s="23">
        <v>597</v>
      </c>
      <c r="G177" s="23">
        <v>216</v>
      </c>
      <c r="H177" s="125">
        <f>G177/F177</f>
        <v>0.36180904522613067</v>
      </c>
      <c r="I177" s="183"/>
    </row>
    <row r="178" spans="1:9" s="33" customFormat="1" ht="30.75" customHeight="1" x14ac:dyDescent="0.25">
      <c r="A178" s="193">
        <v>4</v>
      </c>
      <c r="B178" s="102" t="s">
        <v>39</v>
      </c>
      <c r="C178" s="53">
        <v>90</v>
      </c>
      <c r="D178" s="53">
        <v>31</v>
      </c>
      <c r="E178" s="149">
        <f>D178/C178</f>
        <v>0.34444444444444444</v>
      </c>
      <c r="F178" s="23">
        <v>23</v>
      </c>
      <c r="G178" s="23">
        <v>10</v>
      </c>
      <c r="H178" s="125">
        <f>G178/F178</f>
        <v>0.43478260869565216</v>
      </c>
      <c r="I178" s="183"/>
    </row>
    <row r="179" spans="1:9" s="34" customFormat="1" ht="30.75" customHeight="1" x14ac:dyDescent="0.25">
      <c r="A179" s="11">
        <v>8</v>
      </c>
      <c r="B179" s="111" t="s">
        <v>43</v>
      </c>
      <c r="C179" s="147">
        <f>C180</f>
        <v>4204</v>
      </c>
      <c r="D179" s="147">
        <f>D180</f>
        <v>2663</v>
      </c>
      <c r="E179" s="148"/>
      <c r="F179" s="26">
        <f>F180</f>
        <v>4869</v>
      </c>
      <c r="G179" s="26">
        <f>G180</f>
        <v>2749</v>
      </c>
      <c r="H179" s="127"/>
      <c r="I179" s="185"/>
    </row>
    <row r="180" spans="1:9" ht="30.75" customHeight="1" x14ac:dyDescent="0.2">
      <c r="A180" s="193">
        <v>1</v>
      </c>
      <c r="B180" s="114" t="s">
        <v>42</v>
      </c>
      <c r="C180" s="58">
        <f>4357-153</f>
        <v>4204</v>
      </c>
      <c r="D180" s="58">
        <f>2768-105</f>
        <v>2663</v>
      </c>
      <c r="E180" s="149">
        <f>D180/C180</f>
        <v>0.63344433872502381</v>
      </c>
      <c r="F180" s="23">
        <v>4869</v>
      </c>
      <c r="G180" s="23">
        <v>2749</v>
      </c>
      <c r="H180" s="125">
        <f>G180/F180</f>
        <v>0.56459231875128368</v>
      </c>
      <c r="I180" s="183"/>
    </row>
    <row r="181" spans="1:9" s="35" customFormat="1" ht="30.75" customHeight="1" x14ac:dyDescent="0.2">
      <c r="A181" s="49">
        <v>9</v>
      </c>
      <c r="B181" s="111" t="s">
        <v>44</v>
      </c>
      <c r="C181" s="147">
        <f>SUM( C182:C184)</f>
        <v>20061</v>
      </c>
      <c r="D181" s="147">
        <f>SUM( D182:D184)</f>
        <v>8994</v>
      </c>
      <c r="E181" s="148"/>
      <c r="F181" s="26">
        <f>SUM( F182:F184)</f>
        <v>21962</v>
      </c>
      <c r="G181" s="26">
        <f>SUM( G182:G184)</f>
        <v>10457</v>
      </c>
      <c r="H181" s="127"/>
      <c r="I181" s="185"/>
    </row>
    <row r="182" spans="1:9" s="36" customFormat="1" ht="30.75" customHeight="1" x14ac:dyDescent="0.2">
      <c r="A182" s="193">
        <v>1</v>
      </c>
      <c r="B182" s="114" t="s">
        <v>15</v>
      </c>
      <c r="C182" s="150">
        <v>19151</v>
      </c>
      <c r="D182" s="150">
        <v>8638</v>
      </c>
      <c r="E182" s="149">
        <f>D182/C182</f>
        <v>0.4510469427183959</v>
      </c>
      <c r="F182" s="27">
        <v>21185</v>
      </c>
      <c r="G182" s="27">
        <v>10220</v>
      </c>
      <c r="H182" s="125">
        <f>G182/F182</f>
        <v>0.48241680434269529</v>
      </c>
      <c r="I182" s="183"/>
    </row>
    <row r="183" spans="1:9" s="36" customFormat="1" ht="30.75" customHeight="1" x14ac:dyDescent="0.2">
      <c r="A183" s="193">
        <v>2</v>
      </c>
      <c r="B183" s="114" t="s">
        <v>32</v>
      </c>
      <c r="C183" s="150">
        <v>328</v>
      </c>
      <c r="D183" s="150">
        <v>153</v>
      </c>
      <c r="E183" s="149">
        <f>D183/C183</f>
        <v>0.46646341463414637</v>
      </c>
      <c r="F183" s="27">
        <v>347</v>
      </c>
      <c r="G183" s="27">
        <v>184</v>
      </c>
      <c r="H183" s="125">
        <f>G183/F183</f>
        <v>0.53025936599423629</v>
      </c>
      <c r="I183" s="183"/>
    </row>
    <row r="184" spans="1:9" s="36" customFormat="1" ht="30.75" customHeight="1" x14ac:dyDescent="0.2">
      <c r="A184" s="193">
        <v>3</v>
      </c>
      <c r="B184" s="114" t="s">
        <v>29</v>
      </c>
      <c r="C184" s="150">
        <v>582</v>
      </c>
      <c r="D184" s="150">
        <v>203</v>
      </c>
      <c r="E184" s="149">
        <f>D184/C184</f>
        <v>0.34879725085910651</v>
      </c>
      <c r="F184" s="27">
        <v>430</v>
      </c>
      <c r="G184" s="27">
        <v>53</v>
      </c>
      <c r="H184" s="125">
        <f>G184/F184</f>
        <v>0.12325581395348838</v>
      </c>
      <c r="I184" s="183"/>
    </row>
    <row r="185" spans="1:9" s="32" customFormat="1" ht="30.75" customHeight="1" x14ac:dyDescent="0.2">
      <c r="A185" s="49">
        <v>10</v>
      </c>
      <c r="B185" s="98" t="s">
        <v>45</v>
      </c>
      <c r="C185" s="164">
        <f>SUM(C186:C187)</f>
        <v>19108</v>
      </c>
      <c r="D185" s="164">
        <f>SUM(D186:D187)</f>
        <v>8369</v>
      </c>
      <c r="E185" s="165"/>
      <c r="F185" s="79">
        <f>SUM(F186:F187)</f>
        <v>21428</v>
      </c>
      <c r="G185" s="79">
        <f>SUM(G186:G187)</f>
        <v>9875</v>
      </c>
      <c r="H185" s="128"/>
      <c r="I185" s="186"/>
    </row>
    <row r="186" spans="1:9" ht="30.75" customHeight="1" x14ac:dyDescent="0.2">
      <c r="A186" s="22">
        <v>1</v>
      </c>
      <c r="B186" s="97" t="s">
        <v>95</v>
      </c>
      <c r="C186" s="59">
        <v>14929</v>
      </c>
      <c r="D186" s="59">
        <v>6613</v>
      </c>
      <c r="E186" s="149">
        <f>D186/C186</f>
        <v>0.44296335990354346</v>
      </c>
      <c r="F186" s="23">
        <v>17022</v>
      </c>
      <c r="G186" s="23">
        <v>7577</v>
      </c>
      <c r="H186" s="125">
        <f>G186/F186</f>
        <v>0.44512983198214073</v>
      </c>
      <c r="I186" s="183"/>
    </row>
    <row r="187" spans="1:9" ht="30.75" customHeight="1" x14ac:dyDescent="0.2">
      <c r="A187" s="22">
        <v>2</v>
      </c>
      <c r="B187" s="97" t="s">
        <v>57</v>
      </c>
      <c r="C187" s="52">
        <v>4179</v>
      </c>
      <c r="D187" s="52">
        <v>1756</v>
      </c>
      <c r="E187" s="149">
        <f>D187/C187</f>
        <v>0.42019621919119404</v>
      </c>
      <c r="F187" s="23">
        <v>4406</v>
      </c>
      <c r="G187" s="23">
        <v>2298</v>
      </c>
      <c r="H187" s="125">
        <f>G187/F187</f>
        <v>0.52156150703586024</v>
      </c>
      <c r="I187" s="183"/>
    </row>
    <row r="188" spans="1:9" s="32" customFormat="1" ht="30.75" customHeight="1" x14ac:dyDescent="0.2">
      <c r="A188" s="49">
        <v>11</v>
      </c>
      <c r="B188" s="111" t="s">
        <v>135</v>
      </c>
      <c r="C188" s="164">
        <f>SUM(C189:C194)</f>
        <v>46817</v>
      </c>
      <c r="D188" s="164">
        <f>SUM(D189:D194)</f>
        <v>25636</v>
      </c>
      <c r="E188" s="148"/>
      <c r="F188" s="79">
        <f>SUM(F189:F194)</f>
        <v>52451</v>
      </c>
      <c r="G188" s="79">
        <f>SUM(G189:G194)</f>
        <v>21407</v>
      </c>
      <c r="H188" s="128"/>
      <c r="I188" s="186"/>
    </row>
    <row r="189" spans="1:9" ht="30.75" customHeight="1" x14ac:dyDescent="0.2">
      <c r="A189" s="22">
        <v>1</v>
      </c>
      <c r="B189" s="97" t="s">
        <v>15</v>
      </c>
      <c r="C189" s="53">
        <v>31591</v>
      </c>
      <c r="D189" s="53">
        <v>17671</v>
      </c>
      <c r="E189" s="149">
        <f>D189/C189</f>
        <v>0.55936817448007348</v>
      </c>
      <c r="F189" s="23">
        <v>37435</v>
      </c>
      <c r="G189" s="23">
        <v>15198</v>
      </c>
      <c r="H189" s="125">
        <f t="shared" ref="H189:H194" si="97">G189/F189</f>
        <v>0.40598370508882065</v>
      </c>
      <c r="I189" s="183"/>
    </row>
    <row r="190" spans="1:9" ht="30.75" customHeight="1" x14ac:dyDescent="0.2">
      <c r="A190" s="22">
        <v>4</v>
      </c>
      <c r="B190" s="97" t="s">
        <v>32</v>
      </c>
      <c r="C190" s="53">
        <v>2884</v>
      </c>
      <c r="D190" s="53">
        <v>1652</v>
      </c>
      <c r="E190" s="149">
        <f t="shared" ref="E190:E196" si="98">D190/C190</f>
        <v>0.57281553398058249</v>
      </c>
      <c r="F190" s="23">
        <v>3456</v>
      </c>
      <c r="G190" s="23">
        <v>1566</v>
      </c>
      <c r="H190" s="125">
        <f t="shared" si="97"/>
        <v>0.453125</v>
      </c>
      <c r="I190" s="183"/>
    </row>
    <row r="191" spans="1:9" ht="30.75" customHeight="1" x14ac:dyDescent="0.2">
      <c r="A191" s="22">
        <v>3</v>
      </c>
      <c r="B191" s="97" t="s">
        <v>94</v>
      </c>
      <c r="C191" s="53">
        <v>5645</v>
      </c>
      <c r="D191" s="53">
        <v>3686</v>
      </c>
      <c r="E191" s="149">
        <f t="shared" si="98"/>
        <v>0.65296722763507531</v>
      </c>
      <c r="F191" s="23">
        <v>5905</v>
      </c>
      <c r="G191" s="23">
        <v>2731</v>
      </c>
      <c r="H191" s="125">
        <f t="shared" si="97"/>
        <v>0.46248941574936492</v>
      </c>
      <c r="I191" s="183"/>
    </row>
    <row r="192" spans="1:9" ht="30.75" customHeight="1" x14ac:dyDescent="0.2">
      <c r="A192" s="22">
        <v>2</v>
      </c>
      <c r="B192" s="97" t="s">
        <v>31</v>
      </c>
      <c r="C192" s="53">
        <v>1773</v>
      </c>
      <c r="D192" s="53">
        <v>917</v>
      </c>
      <c r="E192" s="149">
        <f t="shared" si="98"/>
        <v>0.51720248166948679</v>
      </c>
      <c r="F192" s="23">
        <v>1847</v>
      </c>
      <c r="G192" s="23">
        <v>533</v>
      </c>
      <c r="H192" s="125">
        <f t="shared" si="97"/>
        <v>0.28857606930157009</v>
      </c>
      <c r="I192" s="183"/>
    </row>
    <row r="193" spans="1:18" ht="30.75" customHeight="1" x14ac:dyDescent="0.2">
      <c r="A193" s="22">
        <v>5</v>
      </c>
      <c r="B193" s="97" t="s">
        <v>86</v>
      </c>
      <c r="C193" s="205">
        <v>3935</v>
      </c>
      <c r="D193" s="205">
        <v>1455</v>
      </c>
      <c r="E193" s="149">
        <f t="shared" si="98"/>
        <v>0.36975857687420582</v>
      </c>
      <c r="F193" s="23">
        <v>3357</v>
      </c>
      <c r="G193" s="23">
        <v>1130</v>
      </c>
      <c r="H193" s="125">
        <f t="shared" si="97"/>
        <v>0.3366100685135538</v>
      </c>
      <c r="I193" s="183"/>
    </row>
    <row r="194" spans="1:18" ht="30.75" customHeight="1" x14ac:dyDescent="0.2">
      <c r="A194" s="22">
        <v>6</v>
      </c>
      <c r="B194" s="97" t="s">
        <v>87</v>
      </c>
      <c r="C194" s="205">
        <v>989</v>
      </c>
      <c r="D194" s="205">
        <v>255</v>
      </c>
      <c r="E194" s="149">
        <f t="shared" si="98"/>
        <v>0.25783619817997977</v>
      </c>
      <c r="F194" s="23">
        <v>451</v>
      </c>
      <c r="G194" s="23">
        <v>249</v>
      </c>
      <c r="H194" s="125">
        <f t="shared" si="97"/>
        <v>0.55210643015521066</v>
      </c>
      <c r="I194" s="183"/>
    </row>
    <row r="195" spans="1:18" s="30" customFormat="1" ht="30.75" customHeight="1" x14ac:dyDescent="0.25">
      <c r="A195" s="11">
        <v>12</v>
      </c>
      <c r="B195" s="111" t="s">
        <v>61</v>
      </c>
      <c r="C195" s="147">
        <f>C196</f>
        <v>1742</v>
      </c>
      <c r="D195" s="147">
        <f>D196</f>
        <v>1039</v>
      </c>
      <c r="E195" s="148"/>
      <c r="F195" s="26">
        <f>F196</f>
        <v>2315</v>
      </c>
      <c r="G195" s="26">
        <f>G196</f>
        <v>1037</v>
      </c>
      <c r="H195" s="127"/>
      <c r="I195" s="185"/>
    </row>
    <row r="196" spans="1:18" s="31" customFormat="1" ht="30.75" customHeight="1" x14ac:dyDescent="0.25">
      <c r="A196" s="193">
        <v>1</v>
      </c>
      <c r="B196" s="114" t="s">
        <v>15</v>
      </c>
      <c r="C196" s="59">
        <v>1742</v>
      </c>
      <c r="D196" s="59">
        <v>1039</v>
      </c>
      <c r="E196" s="149">
        <f t="shared" si="98"/>
        <v>0.59644087256027556</v>
      </c>
      <c r="F196" s="27">
        <v>2315</v>
      </c>
      <c r="G196" s="27">
        <v>1037</v>
      </c>
      <c r="H196" s="125">
        <f>G196/F196</f>
        <v>0.44794816414686828</v>
      </c>
      <c r="I196" s="183"/>
    </row>
    <row r="197" spans="1:18" s="40" customFormat="1" ht="30.75" customHeight="1" x14ac:dyDescent="0.25">
      <c r="A197" s="94">
        <v>13</v>
      </c>
      <c r="B197" s="98" t="s">
        <v>53</v>
      </c>
      <c r="C197" s="166">
        <f>SUM(C198:C200)</f>
        <v>3885</v>
      </c>
      <c r="D197" s="166">
        <f>SUM(D198:D200)</f>
        <v>2837</v>
      </c>
      <c r="E197" s="167"/>
      <c r="F197" s="95">
        <f>SUM(F198:F200)</f>
        <v>4323</v>
      </c>
      <c r="G197" s="95">
        <f>SUM(G198:G200)</f>
        <v>2897</v>
      </c>
      <c r="H197" s="130"/>
      <c r="I197" s="188"/>
      <c r="J197" s="38"/>
      <c r="K197" s="38"/>
      <c r="L197" s="38"/>
      <c r="M197" s="39"/>
      <c r="N197" s="39"/>
      <c r="O197" s="39"/>
      <c r="P197" s="37"/>
      <c r="Q197" s="38"/>
      <c r="R197" s="38"/>
    </row>
    <row r="198" spans="1:18" s="40" customFormat="1" ht="30.75" customHeight="1" x14ac:dyDescent="0.25">
      <c r="A198" s="96">
        <v>1</v>
      </c>
      <c r="B198" s="99" t="s">
        <v>15</v>
      </c>
      <c r="C198" s="155">
        <v>3488</v>
      </c>
      <c r="D198" s="155">
        <v>2566</v>
      </c>
      <c r="E198" s="149">
        <f>D198/C198</f>
        <v>0.73566513761467889</v>
      </c>
      <c r="F198" s="93">
        <v>3909</v>
      </c>
      <c r="G198" s="93">
        <v>2665</v>
      </c>
      <c r="H198" s="125">
        <f>G198/F198</f>
        <v>0.68176004093118447</v>
      </c>
      <c r="I198" s="183"/>
    </row>
    <row r="199" spans="1:18" s="40" customFormat="1" ht="30.75" customHeight="1" x14ac:dyDescent="0.25">
      <c r="A199" s="96">
        <v>2</v>
      </c>
      <c r="B199" s="99" t="s">
        <v>32</v>
      </c>
      <c r="C199" s="155">
        <v>218</v>
      </c>
      <c r="D199" s="155">
        <v>184</v>
      </c>
      <c r="E199" s="149">
        <f>D199/C199</f>
        <v>0.84403669724770647</v>
      </c>
      <c r="F199" s="93">
        <v>228</v>
      </c>
      <c r="G199" s="93">
        <v>153</v>
      </c>
      <c r="H199" s="125">
        <f>G199/F199</f>
        <v>0.67105263157894735</v>
      </c>
      <c r="I199" s="183"/>
    </row>
    <row r="200" spans="1:18" s="40" customFormat="1" ht="30.75" customHeight="1" x14ac:dyDescent="0.25">
      <c r="A200" s="96">
        <v>3</v>
      </c>
      <c r="B200" s="99" t="s">
        <v>48</v>
      </c>
      <c r="C200" s="155">
        <v>179</v>
      </c>
      <c r="D200" s="155">
        <v>87</v>
      </c>
      <c r="E200" s="149">
        <f>D200/C200</f>
        <v>0.48603351955307261</v>
      </c>
      <c r="F200" s="93">
        <v>186</v>
      </c>
      <c r="G200" s="93">
        <v>79</v>
      </c>
      <c r="H200" s="125">
        <f>G200/F200</f>
        <v>0.42473118279569894</v>
      </c>
      <c r="I200" s="183"/>
    </row>
    <row r="201" spans="1:18" s="32" customFormat="1" ht="30.75" customHeight="1" x14ac:dyDescent="0.2">
      <c r="A201" s="49">
        <v>14</v>
      </c>
      <c r="B201" s="98" t="s">
        <v>54</v>
      </c>
      <c r="C201" s="164">
        <f>SUM(C202:C203)</f>
        <v>2330</v>
      </c>
      <c r="D201" s="164">
        <f>SUM(D202:D203)</f>
        <v>602</v>
      </c>
      <c r="E201" s="165"/>
      <c r="F201" s="79">
        <f>SUM(F202:F203)</f>
        <v>3277</v>
      </c>
      <c r="G201" s="79">
        <f>SUM(G202:G203)</f>
        <v>870</v>
      </c>
      <c r="H201" s="128"/>
      <c r="I201" s="186"/>
    </row>
    <row r="202" spans="1:18" ht="30.75" customHeight="1" x14ac:dyDescent="0.2">
      <c r="A202" s="22">
        <v>1</v>
      </c>
      <c r="B202" s="97" t="s">
        <v>49</v>
      </c>
      <c r="C202" s="53">
        <v>2139</v>
      </c>
      <c r="D202" s="53">
        <v>554</v>
      </c>
      <c r="E202" s="149">
        <f>D202/C202</f>
        <v>0.25899953249181862</v>
      </c>
      <c r="F202" s="23">
        <v>3109</v>
      </c>
      <c r="G202" s="23">
        <v>859</v>
      </c>
      <c r="H202" s="125">
        <f>G202/F202</f>
        <v>0.27629462849790931</v>
      </c>
      <c r="I202" s="183"/>
    </row>
    <row r="203" spans="1:18" ht="30.75" customHeight="1" x14ac:dyDescent="0.2">
      <c r="A203" s="22">
        <v>2</v>
      </c>
      <c r="B203" s="114" t="s">
        <v>42</v>
      </c>
      <c r="C203" s="53">
        <v>191</v>
      </c>
      <c r="D203" s="53">
        <v>48</v>
      </c>
      <c r="E203" s="149">
        <f>D203/C203</f>
        <v>0.2513089005235602</v>
      </c>
      <c r="F203" s="23">
        <v>168</v>
      </c>
      <c r="G203" s="23">
        <v>11</v>
      </c>
      <c r="H203" s="125">
        <f>G203/F203</f>
        <v>6.5476190476190479E-2</v>
      </c>
      <c r="I203" s="183"/>
    </row>
    <row r="204" spans="1:18" s="32" customFormat="1" ht="30.75" customHeight="1" x14ac:dyDescent="0.2">
      <c r="A204" s="49">
        <v>15</v>
      </c>
      <c r="B204" s="98" t="s">
        <v>59</v>
      </c>
      <c r="C204" s="164">
        <f>SUM(C206:C206)</f>
        <v>8075</v>
      </c>
      <c r="D204" s="164">
        <f>SUM(D206:D206)</f>
        <v>4437</v>
      </c>
      <c r="E204" s="165"/>
      <c r="F204" s="79">
        <f>SUM(F205:F206)</f>
        <v>13841</v>
      </c>
      <c r="G204" s="79">
        <f>SUM(G205:G206)</f>
        <v>6201</v>
      </c>
      <c r="H204" s="128"/>
      <c r="I204" s="186"/>
    </row>
    <row r="205" spans="1:18" s="31" customFormat="1" ht="30.75" customHeight="1" x14ac:dyDescent="0.25">
      <c r="A205" s="193">
        <v>1</v>
      </c>
      <c r="B205" s="116" t="s">
        <v>67</v>
      </c>
      <c r="C205" s="159">
        <v>5392</v>
      </c>
      <c r="D205" s="159">
        <v>2361</v>
      </c>
      <c r="E205" s="149">
        <f>D205/C205</f>
        <v>0.43787091988130566</v>
      </c>
      <c r="F205" s="27">
        <v>5792</v>
      </c>
      <c r="G205" s="27">
        <v>2305</v>
      </c>
      <c r="H205" s="125">
        <f>G205/F205</f>
        <v>0.39796270718232046</v>
      </c>
      <c r="I205" s="183"/>
    </row>
    <row r="206" spans="1:18" s="31" customFormat="1" ht="30.75" customHeight="1" x14ac:dyDescent="0.25">
      <c r="A206" s="193">
        <v>2</v>
      </c>
      <c r="B206" s="116" t="s">
        <v>56</v>
      </c>
      <c r="C206" s="52">
        <v>8075</v>
      </c>
      <c r="D206" s="52">
        <v>4437</v>
      </c>
      <c r="E206" s="149">
        <f>D206/C206</f>
        <v>0.54947368421052634</v>
      </c>
      <c r="F206" s="27">
        <v>8049</v>
      </c>
      <c r="G206" s="27">
        <v>3896</v>
      </c>
      <c r="H206" s="125">
        <f>G206/F206</f>
        <v>0.48403528388619704</v>
      </c>
      <c r="I206" s="183"/>
    </row>
    <row r="207" spans="1:18" s="32" customFormat="1" ht="30.75" customHeight="1" x14ac:dyDescent="0.2">
      <c r="A207" s="49">
        <v>16</v>
      </c>
      <c r="B207" s="100" t="s">
        <v>62</v>
      </c>
      <c r="C207" s="164">
        <f>SUM(C208:C211)</f>
        <v>60716</v>
      </c>
      <c r="D207" s="164">
        <f>SUM(D208:D211)</f>
        <v>17110</v>
      </c>
      <c r="E207" s="165"/>
      <c r="F207" s="79">
        <f>SUM(F208:F211)</f>
        <v>66108</v>
      </c>
      <c r="G207" s="79">
        <f>SUM(G208:G211)</f>
        <v>18540</v>
      </c>
      <c r="H207" s="128"/>
      <c r="I207" s="186"/>
    </row>
    <row r="208" spans="1:18" ht="30.75" customHeight="1" x14ac:dyDescent="0.2">
      <c r="A208" s="22">
        <v>1</v>
      </c>
      <c r="B208" s="97" t="s">
        <v>85</v>
      </c>
      <c r="C208" s="156">
        <v>34500</v>
      </c>
      <c r="D208" s="156">
        <v>9055</v>
      </c>
      <c r="E208" s="149">
        <f>D208/C208</f>
        <v>0.26246376811594202</v>
      </c>
      <c r="F208" s="23">
        <v>37884</v>
      </c>
      <c r="G208" s="23">
        <v>8951</v>
      </c>
      <c r="H208" s="125">
        <f>G208/F208</f>
        <v>0.2362738887129131</v>
      </c>
      <c r="I208" s="183"/>
    </row>
    <row r="209" spans="1:9" ht="30.75" customHeight="1" x14ac:dyDescent="0.2">
      <c r="A209" s="22">
        <v>2</v>
      </c>
      <c r="B209" s="97" t="s">
        <v>91</v>
      </c>
      <c r="C209" s="156">
        <v>25429</v>
      </c>
      <c r="D209" s="156">
        <v>7903</v>
      </c>
      <c r="E209" s="149">
        <f t="shared" ref="E209:E211" si="99">D209/C209</f>
        <v>0.31078689685005306</v>
      </c>
      <c r="F209" s="23">
        <v>27379</v>
      </c>
      <c r="G209" s="23">
        <v>9452</v>
      </c>
      <c r="H209" s="125">
        <f>G209/F209</f>
        <v>0.34522809452500092</v>
      </c>
      <c r="I209" s="183"/>
    </row>
    <row r="210" spans="1:9" ht="30.75" customHeight="1" x14ac:dyDescent="0.2">
      <c r="A210" s="22">
        <v>3</v>
      </c>
      <c r="B210" s="97" t="s">
        <v>20</v>
      </c>
      <c r="C210" s="156">
        <v>643</v>
      </c>
      <c r="D210" s="156">
        <v>60</v>
      </c>
      <c r="E210" s="149">
        <f t="shared" si="99"/>
        <v>9.3312597200622086E-2</v>
      </c>
      <c r="F210" s="23">
        <v>667</v>
      </c>
      <c r="G210" s="23">
        <v>62</v>
      </c>
      <c r="H210" s="125">
        <f>G210/F210</f>
        <v>9.2953523238380811E-2</v>
      </c>
      <c r="I210" s="183"/>
    </row>
    <row r="211" spans="1:9" ht="30.75" customHeight="1" x14ac:dyDescent="0.2">
      <c r="A211" s="22">
        <v>4</v>
      </c>
      <c r="B211" s="97" t="s">
        <v>37</v>
      </c>
      <c r="C211" s="156">
        <v>144</v>
      </c>
      <c r="D211" s="156">
        <v>92</v>
      </c>
      <c r="E211" s="149">
        <f t="shared" si="99"/>
        <v>0.63888888888888884</v>
      </c>
      <c r="F211" s="23">
        <v>178</v>
      </c>
      <c r="G211" s="23">
        <v>75</v>
      </c>
      <c r="H211" s="125">
        <f>G211/F211</f>
        <v>0.42134831460674155</v>
      </c>
      <c r="I211" s="183"/>
    </row>
    <row r="212" spans="1:9" s="32" customFormat="1" ht="30.75" customHeight="1" x14ac:dyDescent="0.2">
      <c r="A212" s="49">
        <v>17</v>
      </c>
      <c r="B212" s="98" t="s">
        <v>63</v>
      </c>
      <c r="C212" s="164">
        <v>167</v>
      </c>
      <c r="D212" s="164">
        <v>96</v>
      </c>
      <c r="E212" s="165"/>
      <c r="F212" s="79">
        <v>184</v>
      </c>
      <c r="G212" s="79">
        <v>107</v>
      </c>
      <c r="H212" s="128"/>
      <c r="I212" s="186"/>
    </row>
    <row r="213" spans="1:9" ht="30.75" customHeight="1" x14ac:dyDescent="0.2">
      <c r="A213" s="22">
        <v>1</v>
      </c>
      <c r="B213" s="97" t="s">
        <v>15</v>
      </c>
      <c r="C213" s="156">
        <v>167</v>
      </c>
      <c r="D213" s="156">
        <v>96</v>
      </c>
      <c r="E213" s="149">
        <f>D213/C213</f>
        <v>0.57485029940119758</v>
      </c>
      <c r="F213" s="23">
        <v>184</v>
      </c>
      <c r="G213" s="23">
        <v>107</v>
      </c>
      <c r="H213" s="125">
        <f>G213/F213</f>
        <v>0.58152173913043481</v>
      </c>
      <c r="I213" s="183"/>
    </row>
    <row r="214" spans="1:9" s="41" customFormat="1" ht="30.75" customHeight="1" x14ac:dyDescent="0.25">
      <c r="A214" s="11">
        <v>18</v>
      </c>
      <c r="B214" s="111" t="s">
        <v>136</v>
      </c>
      <c r="C214" s="200">
        <v>30727</v>
      </c>
      <c r="D214" s="168">
        <v>65.364079218872988</v>
      </c>
      <c r="E214" s="204"/>
      <c r="F214" s="204"/>
      <c r="G214" s="204"/>
      <c r="H214" s="204"/>
      <c r="I214" s="204"/>
    </row>
    <row r="215" spans="1:9" s="41" customFormat="1" ht="30.75" customHeight="1" x14ac:dyDescent="0.25">
      <c r="A215" s="193">
        <v>1</v>
      </c>
      <c r="B215" s="97" t="s">
        <v>31</v>
      </c>
      <c r="C215" s="53">
        <v>1094</v>
      </c>
      <c r="D215" s="53">
        <v>633</v>
      </c>
      <c r="E215" s="149">
        <f t="shared" ref="E215:E222" si="100">D215/C215</f>
        <v>0.57861060329067637</v>
      </c>
      <c r="F215" s="42">
        <v>1241</v>
      </c>
      <c r="G215" s="42">
        <v>630</v>
      </c>
      <c r="H215" s="125">
        <f t="shared" ref="H215:H222" si="101">G215/F215</f>
        <v>0.50765511684125708</v>
      </c>
      <c r="I215" s="183"/>
    </row>
    <row r="216" spans="1:9" s="41" customFormat="1" ht="30.75" customHeight="1" x14ac:dyDescent="0.25">
      <c r="A216" s="193">
        <v>2</v>
      </c>
      <c r="B216" s="97" t="s">
        <v>30</v>
      </c>
      <c r="C216" s="53">
        <v>1255</v>
      </c>
      <c r="D216" s="53">
        <v>673</v>
      </c>
      <c r="E216" s="149">
        <f t="shared" si="100"/>
        <v>0.53625498007968131</v>
      </c>
      <c r="F216" s="44">
        <v>869</v>
      </c>
      <c r="G216" s="44">
        <v>486</v>
      </c>
      <c r="H216" s="125">
        <f t="shared" si="101"/>
        <v>0.55926352128883772</v>
      </c>
      <c r="I216" s="183"/>
    </row>
    <row r="217" spans="1:9" s="41" customFormat="1" ht="30.75" customHeight="1" x14ac:dyDescent="0.25">
      <c r="A217" s="193">
        <v>3</v>
      </c>
      <c r="B217" s="97" t="s">
        <v>68</v>
      </c>
      <c r="C217" s="53">
        <v>439</v>
      </c>
      <c r="D217" s="53">
        <v>369</v>
      </c>
      <c r="E217" s="149">
        <f t="shared" si="100"/>
        <v>0.84054669703872442</v>
      </c>
      <c r="F217" s="42">
        <v>488</v>
      </c>
      <c r="G217" s="42">
        <v>367</v>
      </c>
      <c r="H217" s="125">
        <f t="shared" si="101"/>
        <v>0.75204918032786883</v>
      </c>
      <c r="I217" s="183"/>
    </row>
    <row r="218" spans="1:9" s="41" customFormat="1" ht="30.75" customHeight="1" x14ac:dyDescent="0.25">
      <c r="A218" s="193">
        <v>4</v>
      </c>
      <c r="B218" s="97" t="s">
        <v>32</v>
      </c>
      <c r="C218" s="53">
        <v>3836</v>
      </c>
      <c r="D218" s="53">
        <v>2197</v>
      </c>
      <c r="E218" s="149">
        <f t="shared" si="100"/>
        <v>0.57273201251303441</v>
      </c>
      <c r="F218" s="42">
        <v>3939</v>
      </c>
      <c r="G218" s="42">
        <v>1627</v>
      </c>
      <c r="H218" s="125">
        <f t="shared" si="101"/>
        <v>0.41304899720741306</v>
      </c>
      <c r="I218" s="183"/>
    </row>
    <row r="219" spans="1:9" s="41" customFormat="1" ht="30.75" customHeight="1" x14ac:dyDescent="0.25">
      <c r="A219" s="193">
        <v>5</v>
      </c>
      <c r="B219" s="97" t="s">
        <v>15</v>
      </c>
      <c r="C219" s="53">
        <v>41435</v>
      </c>
      <c r="D219" s="53">
        <v>26324</v>
      </c>
      <c r="E219" s="149">
        <f t="shared" si="100"/>
        <v>0.63530831422710266</v>
      </c>
      <c r="F219" s="42">
        <v>44199</v>
      </c>
      <c r="G219" s="42">
        <v>24084</v>
      </c>
      <c r="H219" s="125">
        <f t="shared" si="101"/>
        <v>0.54489920586438612</v>
      </c>
      <c r="I219" s="183"/>
    </row>
    <row r="220" spans="1:9" s="41" customFormat="1" ht="30.75" customHeight="1" x14ac:dyDescent="0.25">
      <c r="A220" s="193">
        <v>6</v>
      </c>
      <c r="B220" s="97" t="s">
        <v>12</v>
      </c>
      <c r="C220" s="151">
        <v>46</v>
      </c>
      <c r="D220" s="151">
        <v>29</v>
      </c>
      <c r="E220" s="149">
        <f t="shared" si="100"/>
        <v>0.63043478260869568</v>
      </c>
      <c r="F220" s="44">
        <v>48</v>
      </c>
      <c r="G220" s="44">
        <v>31</v>
      </c>
      <c r="H220" s="125">
        <f t="shared" si="101"/>
        <v>0.64583333333333337</v>
      </c>
      <c r="I220" s="183"/>
    </row>
    <row r="221" spans="1:9" s="41" customFormat="1" ht="55.5" customHeight="1" x14ac:dyDescent="0.25">
      <c r="A221" s="193"/>
      <c r="B221" s="117" t="s">
        <v>171</v>
      </c>
      <c r="C221" s="161">
        <v>1259</v>
      </c>
      <c r="D221" s="53">
        <v>825</v>
      </c>
      <c r="E221" s="149">
        <f t="shared" si="100"/>
        <v>0.65528196981731535</v>
      </c>
      <c r="F221" s="42">
        <v>1392</v>
      </c>
      <c r="G221" s="42">
        <v>606</v>
      </c>
      <c r="H221" s="125">
        <f t="shared" si="101"/>
        <v>0.43534482758620691</v>
      </c>
      <c r="I221" s="183"/>
    </row>
    <row r="222" spans="1:9" s="41" customFormat="1" ht="55.5" customHeight="1" x14ac:dyDescent="0.25">
      <c r="A222" s="193"/>
      <c r="B222" s="117" t="s">
        <v>172</v>
      </c>
      <c r="C222" s="161">
        <v>37</v>
      </c>
      <c r="D222" s="161">
        <v>31</v>
      </c>
      <c r="E222" s="149">
        <f t="shared" si="100"/>
        <v>0.83783783783783783</v>
      </c>
      <c r="F222" s="44">
        <v>41</v>
      </c>
      <c r="G222" s="44">
        <v>16</v>
      </c>
      <c r="H222" s="125">
        <f t="shared" si="101"/>
        <v>0.3902439024390244</v>
      </c>
      <c r="I222" s="183"/>
    </row>
    <row r="223" spans="1:9" s="45" customFormat="1" ht="30.75" customHeight="1" x14ac:dyDescent="0.25">
      <c r="A223" s="11">
        <v>19</v>
      </c>
      <c r="B223" s="98" t="s">
        <v>74</v>
      </c>
      <c r="C223" s="169">
        <v>29713</v>
      </c>
      <c r="D223" s="169">
        <v>10484</v>
      </c>
      <c r="E223" s="148"/>
      <c r="F223" s="79">
        <f>SUM(F224:F227)</f>
        <v>31310</v>
      </c>
      <c r="G223" s="79">
        <f>SUM(G224:G227)</f>
        <v>13706</v>
      </c>
      <c r="H223" s="131"/>
      <c r="I223" s="189"/>
    </row>
    <row r="224" spans="1:9" s="4" customFormat="1" ht="30.75" customHeight="1" x14ac:dyDescent="0.2">
      <c r="A224" s="22">
        <v>1</v>
      </c>
      <c r="B224" s="97" t="s">
        <v>15</v>
      </c>
      <c r="C224" s="53">
        <v>27935</v>
      </c>
      <c r="D224" s="53">
        <v>9076</v>
      </c>
      <c r="E224" s="149">
        <f t="shared" ref="E224:E232" si="102">D224/C224</f>
        <v>0.32489708251297655</v>
      </c>
      <c r="F224" s="83">
        <v>28861</v>
      </c>
      <c r="G224" s="83">
        <v>12782</v>
      </c>
      <c r="H224" s="125">
        <f>G224/F224</f>
        <v>0.44288139704098956</v>
      </c>
      <c r="I224" s="183"/>
    </row>
    <row r="225" spans="1:9" s="4" customFormat="1" ht="30.75" customHeight="1" x14ac:dyDescent="0.2">
      <c r="A225" s="22">
        <v>2</v>
      </c>
      <c r="B225" s="97" t="s">
        <v>30</v>
      </c>
      <c r="C225" s="53">
        <v>830</v>
      </c>
      <c r="D225" s="53">
        <v>325</v>
      </c>
      <c r="E225" s="149">
        <f t="shared" si="102"/>
        <v>0.39156626506024095</v>
      </c>
      <c r="F225" s="83">
        <v>608</v>
      </c>
      <c r="G225" s="83">
        <v>279</v>
      </c>
      <c r="H225" s="125">
        <f>G225/F225</f>
        <v>0.45888157894736842</v>
      </c>
      <c r="I225" s="183"/>
    </row>
    <row r="226" spans="1:9" s="4" customFormat="1" ht="30.75" customHeight="1" x14ac:dyDescent="0.2">
      <c r="A226" s="22">
        <v>3</v>
      </c>
      <c r="B226" s="97" t="s">
        <v>16</v>
      </c>
      <c r="C226" s="53">
        <v>83</v>
      </c>
      <c r="D226" s="53">
        <v>30</v>
      </c>
      <c r="E226" s="149">
        <f t="shared" si="102"/>
        <v>0.36144578313253012</v>
      </c>
      <c r="F226" s="83">
        <v>80</v>
      </c>
      <c r="G226" s="83">
        <v>43</v>
      </c>
      <c r="H226" s="125">
        <f>G226/F226</f>
        <v>0.53749999999999998</v>
      </c>
      <c r="I226" s="183"/>
    </row>
    <row r="227" spans="1:9" s="4" customFormat="1" ht="30.75" customHeight="1" x14ac:dyDescent="0.2">
      <c r="A227" s="22">
        <v>4</v>
      </c>
      <c r="B227" s="97" t="s">
        <v>12</v>
      </c>
      <c r="C227" s="57">
        <v>1840</v>
      </c>
      <c r="D227" s="57">
        <v>591</v>
      </c>
      <c r="E227" s="149">
        <f t="shared" si="102"/>
        <v>0.32119565217391305</v>
      </c>
      <c r="F227" s="83">
        <v>1761</v>
      </c>
      <c r="G227" s="83">
        <v>602</v>
      </c>
      <c r="H227" s="125">
        <f>G227/F227</f>
        <v>0.34185122089721748</v>
      </c>
      <c r="I227" s="183"/>
    </row>
    <row r="228" spans="1:9" s="46" customFormat="1" ht="30.75" customHeight="1" x14ac:dyDescent="0.2">
      <c r="A228" s="49">
        <v>20</v>
      </c>
      <c r="B228" s="98" t="s">
        <v>73</v>
      </c>
      <c r="C228" s="169">
        <v>48822</v>
      </c>
      <c r="D228" s="169">
        <v>23835</v>
      </c>
      <c r="E228" s="148"/>
      <c r="F228" s="79">
        <f>SUM(F229:F232)</f>
        <v>50584</v>
      </c>
      <c r="G228" s="79">
        <f>SUM(G229:G232)</f>
        <v>23733</v>
      </c>
      <c r="H228" s="124"/>
      <c r="I228" s="182"/>
    </row>
    <row r="229" spans="1:9" s="4" customFormat="1" ht="30.75" customHeight="1" x14ac:dyDescent="0.2">
      <c r="A229" s="22">
        <v>1</v>
      </c>
      <c r="B229" s="97" t="s">
        <v>21</v>
      </c>
      <c r="C229" s="52">
        <v>27045</v>
      </c>
      <c r="D229" s="52">
        <v>9261</v>
      </c>
      <c r="E229" s="149">
        <f t="shared" si="102"/>
        <v>0.34242928452579036</v>
      </c>
      <c r="F229" s="83">
        <v>27111</v>
      </c>
      <c r="G229" s="83">
        <v>9113</v>
      </c>
      <c r="H229" s="125">
        <f>G229/F229</f>
        <v>0.33613662351075208</v>
      </c>
      <c r="I229" s="183"/>
    </row>
    <row r="230" spans="1:9" s="4" customFormat="1" ht="30.75" customHeight="1" x14ac:dyDescent="0.2">
      <c r="A230" s="22">
        <v>2</v>
      </c>
      <c r="B230" s="97" t="s">
        <v>15</v>
      </c>
      <c r="C230" s="52">
        <v>9807</v>
      </c>
      <c r="D230" s="52">
        <v>6207</v>
      </c>
      <c r="E230" s="149">
        <f t="shared" si="102"/>
        <v>0.63291526460691339</v>
      </c>
      <c r="F230" s="83">
        <v>11472</v>
      </c>
      <c r="G230" s="83">
        <v>7329</v>
      </c>
      <c r="H230" s="125">
        <f>G230/F230</f>
        <v>0.63885983263598323</v>
      </c>
      <c r="I230" s="183"/>
    </row>
    <row r="231" spans="1:9" s="4" customFormat="1" ht="30.75" customHeight="1" x14ac:dyDescent="0.2">
      <c r="A231" s="22">
        <v>3</v>
      </c>
      <c r="B231" s="97" t="s">
        <v>22</v>
      </c>
      <c r="C231" s="53">
        <v>9003</v>
      </c>
      <c r="D231" s="53">
        <v>5608</v>
      </c>
      <c r="E231" s="149">
        <f t="shared" si="102"/>
        <v>0.62290347661890477</v>
      </c>
      <c r="F231" s="83">
        <v>10449</v>
      </c>
      <c r="G231" s="83">
        <v>6583</v>
      </c>
      <c r="H231" s="125">
        <f>G231/F231</f>
        <v>0.63001244138195045</v>
      </c>
      <c r="I231" s="183"/>
    </row>
    <row r="232" spans="1:9" s="4" customFormat="1" ht="30.75" customHeight="1" x14ac:dyDescent="0.2">
      <c r="A232" s="22">
        <v>4</v>
      </c>
      <c r="B232" s="97" t="s">
        <v>58</v>
      </c>
      <c r="C232" s="53">
        <v>1091</v>
      </c>
      <c r="D232" s="53">
        <v>401</v>
      </c>
      <c r="E232" s="149">
        <f t="shared" si="102"/>
        <v>0.36755270394133821</v>
      </c>
      <c r="F232" s="83">
        <v>1552</v>
      </c>
      <c r="G232" s="83">
        <v>708</v>
      </c>
      <c r="H232" s="125">
        <f>G232/F232</f>
        <v>0.45618556701030927</v>
      </c>
      <c r="I232" s="183"/>
    </row>
    <row r="233" spans="1:9" s="47" customFormat="1" ht="30.75" customHeight="1" x14ac:dyDescent="0.2">
      <c r="A233" s="20">
        <v>21</v>
      </c>
      <c r="B233" s="118" t="s">
        <v>130</v>
      </c>
      <c r="C233" s="164">
        <v>4424</v>
      </c>
      <c r="D233" s="164">
        <v>3571</v>
      </c>
      <c r="E233" s="170"/>
      <c r="F233" s="79">
        <f>F234</f>
        <v>4884</v>
      </c>
      <c r="G233" s="79">
        <f>G234</f>
        <v>4128</v>
      </c>
      <c r="H233" s="131"/>
      <c r="I233" s="189"/>
    </row>
    <row r="234" spans="1:9" s="4" customFormat="1" ht="30.75" customHeight="1" x14ac:dyDescent="0.2">
      <c r="A234" s="22">
        <v>1</v>
      </c>
      <c r="B234" s="97" t="s">
        <v>15</v>
      </c>
      <c r="C234" s="52">
        <v>4424</v>
      </c>
      <c r="D234" s="52">
        <v>3571</v>
      </c>
      <c r="E234" s="149">
        <f>D234/C234</f>
        <v>0.80718806509945751</v>
      </c>
      <c r="F234" s="83">
        <v>4884</v>
      </c>
      <c r="G234" s="83">
        <v>4128</v>
      </c>
      <c r="H234" s="125">
        <f>G234/F234</f>
        <v>0.84520884520884521</v>
      </c>
      <c r="I234" s="183"/>
    </row>
    <row r="235" spans="1:9" s="32" customFormat="1" ht="30.75" customHeight="1" x14ac:dyDescent="0.2">
      <c r="A235" s="49">
        <v>22</v>
      </c>
      <c r="B235" s="98" t="s">
        <v>80</v>
      </c>
      <c r="C235" s="169">
        <v>30677</v>
      </c>
      <c r="D235" s="169">
        <v>13291</v>
      </c>
      <c r="E235" s="148"/>
      <c r="F235" s="79">
        <f>SUM(F236:F241)</f>
        <v>31428</v>
      </c>
      <c r="G235" s="79">
        <f>SUM(G236:G241)</f>
        <v>14998</v>
      </c>
      <c r="H235" s="124"/>
      <c r="I235" s="182"/>
    </row>
    <row r="236" spans="1:9" ht="30.75" customHeight="1" x14ac:dyDescent="0.2">
      <c r="A236" s="22">
        <v>1</v>
      </c>
      <c r="B236" s="97" t="s">
        <v>67</v>
      </c>
      <c r="C236" s="59">
        <v>9972</v>
      </c>
      <c r="D236" s="59">
        <v>5093</v>
      </c>
      <c r="E236" s="149">
        <f>D236/C236</f>
        <v>0.51073004412354595</v>
      </c>
      <c r="F236" s="83">
        <v>8654</v>
      </c>
      <c r="G236" s="83">
        <v>4470</v>
      </c>
      <c r="H236" s="125">
        <f t="shared" ref="H236:H241" si="103">G236/F236</f>
        <v>0.5165241506817656</v>
      </c>
      <c r="I236" s="183"/>
    </row>
    <row r="237" spans="1:9" ht="30.75" customHeight="1" x14ac:dyDescent="0.2">
      <c r="A237" s="22">
        <v>2</v>
      </c>
      <c r="B237" s="97" t="s">
        <v>78</v>
      </c>
      <c r="C237" s="59">
        <v>5779</v>
      </c>
      <c r="D237" s="59">
        <v>2259</v>
      </c>
      <c r="E237" s="149">
        <f>D237/C237</f>
        <v>0.39089807925246584</v>
      </c>
      <c r="F237" s="83">
        <v>6235</v>
      </c>
      <c r="G237" s="83">
        <v>2312</v>
      </c>
      <c r="H237" s="125">
        <f t="shared" si="103"/>
        <v>0.37080994386527666</v>
      </c>
      <c r="I237" s="183"/>
    </row>
    <row r="238" spans="1:9" ht="30.75" customHeight="1" x14ac:dyDescent="0.2">
      <c r="A238" s="22">
        <v>3</v>
      </c>
      <c r="B238" s="97" t="s">
        <v>56</v>
      </c>
      <c r="C238" s="59">
        <v>1259</v>
      </c>
      <c r="D238" s="59">
        <v>558</v>
      </c>
      <c r="E238" s="149">
        <f t="shared" ref="E238:E241" si="104">D238/C238</f>
        <v>0.44320889594916602</v>
      </c>
      <c r="F238" s="83">
        <v>1276</v>
      </c>
      <c r="G238" s="83">
        <v>715</v>
      </c>
      <c r="H238" s="125">
        <f t="shared" si="103"/>
        <v>0.56034482758620685</v>
      </c>
      <c r="I238" s="183"/>
    </row>
    <row r="239" spans="1:9" ht="30.75" customHeight="1" x14ac:dyDescent="0.2">
      <c r="A239" s="22">
        <v>4</v>
      </c>
      <c r="B239" s="97" t="s">
        <v>49</v>
      </c>
      <c r="C239" s="59">
        <v>12088</v>
      </c>
      <c r="D239" s="59">
        <v>4772</v>
      </c>
      <c r="E239" s="149">
        <f t="shared" si="104"/>
        <v>0.39477167438782262</v>
      </c>
      <c r="F239" s="83">
        <v>14486</v>
      </c>
      <c r="G239" s="83">
        <v>7299</v>
      </c>
      <c r="H239" s="125">
        <f t="shared" si="103"/>
        <v>0.50386580146348203</v>
      </c>
      <c r="I239" s="183"/>
    </row>
    <row r="240" spans="1:9" ht="30.75" customHeight="1" x14ac:dyDescent="0.2">
      <c r="A240" s="22">
        <v>5</v>
      </c>
      <c r="B240" s="97" t="s">
        <v>79</v>
      </c>
      <c r="C240" s="59">
        <v>1421</v>
      </c>
      <c r="D240" s="59">
        <v>573</v>
      </c>
      <c r="E240" s="149">
        <f t="shared" si="104"/>
        <v>0.40323715693173823</v>
      </c>
      <c r="F240" s="83">
        <v>647</v>
      </c>
      <c r="G240" s="83">
        <v>167</v>
      </c>
      <c r="H240" s="125">
        <f t="shared" si="103"/>
        <v>0.25811437403400311</v>
      </c>
      <c r="I240" s="183"/>
    </row>
    <row r="241" spans="1:9" ht="30.75" customHeight="1" x14ac:dyDescent="0.2">
      <c r="A241" s="22">
        <v>6</v>
      </c>
      <c r="B241" s="97" t="s">
        <v>35</v>
      </c>
      <c r="C241" s="59">
        <v>158</v>
      </c>
      <c r="D241" s="59">
        <v>36</v>
      </c>
      <c r="E241" s="149">
        <f t="shared" si="104"/>
        <v>0.22784810126582278</v>
      </c>
      <c r="F241" s="83">
        <v>130</v>
      </c>
      <c r="G241" s="83">
        <v>35</v>
      </c>
      <c r="H241" s="125">
        <f t="shared" si="103"/>
        <v>0.26923076923076922</v>
      </c>
      <c r="I241" s="183"/>
    </row>
    <row r="242" spans="1:9" s="46" customFormat="1" ht="30.75" customHeight="1" x14ac:dyDescent="0.2">
      <c r="A242" s="49">
        <v>23</v>
      </c>
      <c r="B242" s="98" t="s">
        <v>75</v>
      </c>
      <c r="C242" s="169"/>
      <c r="D242" s="169"/>
      <c r="E242" s="149"/>
      <c r="F242" s="79">
        <f>SUM(F243:F244)</f>
        <v>22650</v>
      </c>
      <c r="G242" s="79">
        <f>SUM(G243:G244)</f>
        <v>9013</v>
      </c>
      <c r="H242" s="125"/>
      <c r="I242" s="183"/>
    </row>
    <row r="243" spans="1:9" s="4" customFormat="1" ht="30.75" customHeight="1" x14ac:dyDescent="0.2">
      <c r="A243" s="22">
        <v>1</v>
      </c>
      <c r="B243" s="97" t="s">
        <v>15</v>
      </c>
      <c r="C243" s="158">
        <v>3238</v>
      </c>
      <c r="D243" s="52">
        <v>2754</v>
      </c>
      <c r="E243" s="149">
        <f>D243/C243</f>
        <v>0.85052501544163062</v>
      </c>
      <c r="F243" s="83">
        <v>5496</v>
      </c>
      <c r="G243" s="83">
        <v>3414</v>
      </c>
      <c r="H243" s="125">
        <f>G243/F243</f>
        <v>0.62117903930131002</v>
      </c>
      <c r="I243" s="183"/>
    </row>
    <row r="244" spans="1:9" s="4" customFormat="1" ht="30.75" customHeight="1" x14ac:dyDescent="0.2">
      <c r="A244" s="22">
        <v>2</v>
      </c>
      <c r="B244" s="97" t="s">
        <v>22</v>
      </c>
      <c r="C244" s="158">
        <v>15456</v>
      </c>
      <c r="D244" s="52">
        <v>5845</v>
      </c>
      <c r="E244" s="149">
        <f>D244/C244</f>
        <v>0.37817028985507245</v>
      </c>
      <c r="F244" s="83">
        <v>17154</v>
      </c>
      <c r="G244" s="83">
        <v>5599</v>
      </c>
      <c r="H244" s="125">
        <f>G244/F244</f>
        <v>0.32639617581905095</v>
      </c>
      <c r="I244" s="183"/>
    </row>
    <row r="245" spans="1:9" s="8" customFormat="1" ht="30.75" customHeight="1" x14ac:dyDescent="0.25">
      <c r="A245" s="11">
        <v>24</v>
      </c>
      <c r="B245" s="111" t="s">
        <v>81</v>
      </c>
      <c r="C245" s="200">
        <f>C246+C247+C248</f>
        <v>12318</v>
      </c>
      <c r="D245" s="200">
        <f>D246+D247+D248</f>
        <v>5447</v>
      </c>
      <c r="E245" s="171"/>
      <c r="F245" s="89">
        <f>SUM(F246:F248)</f>
        <v>12987</v>
      </c>
      <c r="G245" s="89">
        <f>SUM(G246:G248)</f>
        <v>5002</v>
      </c>
      <c r="H245" s="87"/>
      <c r="I245" s="190"/>
    </row>
    <row r="246" spans="1:9" s="8" customFormat="1" ht="30.75" customHeight="1" x14ac:dyDescent="0.25">
      <c r="A246" s="193">
        <v>1</v>
      </c>
      <c r="B246" s="114" t="s">
        <v>60</v>
      </c>
      <c r="C246" s="53">
        <v>10406</v>
      </c>
      <c r="D246" s="53">
        <v>4431</v>
      </c>
      <c r="E246" s="149">
        <f>D246/C246</f>
        <v>0.42581203152027675</v>
      </c>
      <c r="F246" s="42">
        <v>10942</v>
      </c>
      <c r="G246" s="42">
        <v>4281</v>
      </c>
      <c r="H246" s="125">
        <f>G246/F246</f>
        <v>0.3912447450191921</v>
      </c>
      <c r="I246" s="183"/>
    </row>
    <row r="247" spans="1:9" s="8" customFormat="1" ht="30.75" customHeight="1" x14ac:dyDescent="0.25">
      <c r="A247" s="193">
        <v>2</v>
      </c>
      <c r="B247" s="114" t="s">
        <v>23</v>
      </c>
      <c r="C247" s="53">
        <v>620</v>
      </c>
      <c r="D247" s="53">
        <v>221</v>
      </c>
      <c r="E247" s="149">
        <f t="shared" ref="E247:E248" si="105">D247/C247</f>
        <v>0.3564516129032258</v>
      </c>
      <c r="F247" s="42">
        <v>636</v>
      </c>
      <c r="G247" s="42">
        <v>165</v>
      </c>
      <c r="H247" s="125">
        <f>G247/F247</f>
        <v>0.25943396226415094</v>
      </c>
      <c r="I247" s="183"/>
    </row>
    <row r="248" spans="1:9" s="8" customFormat="1" ht="30.75" customHeight="1" x14ac:dyDescent="0.25">
      <c r="A248" s="22">
        <v>3</v>
      </c>
      <c r="B248" s="114" t="s">
        <v>96</v>
      </c>
      <c r="C248" s="53">
        <v>1292</v>
      </c>
      <c r="D248" s="53">
        <v>795</v>
      </c>
      <c r="E248" s="149">
        <f t="shared" si="105"/>
        <v>0.6153250773993808</v>
      </c>
      <c r="F248" s="82">
        <v>1409</v>
      </c>
      <c r="G248" s="82">
        <v>556</v>
      </c>
      <c r="H248" s="125">
        <f>G248/F248</f>
        <v>0.39460610361958837</v>
      </c>
      <c r="I248" s="183"/>
    </row>
    <row r="249" spans="1:9" s="46" customFormat="1" ht="30.75" customHeight="1" x14ac:dyDescent="0.2">
      <c r="A249" s="49">
        <v>25</v>
      </c>
      <c r="B249" s="98" t="s">
        <v>84</v>
      </c>
      <c r="C249" s="169">
        <f>C250</f>
        <v>244</v>
      </c>
      <c r="D249" s="169">
        <f>D250</f>
        <v>77</v>
      </c>
      <c r="E249" s="172"/>
      <c r="F249" s="81">
        <f>F250</f>
        <v>150</v>
      </c>
      <c r="G249" s="81">
        <f>G250</f>
        <v>38</v>
      </c>
      <c r="H249" s="88"/>
      <c r="I249" s="191"/>
    </row>
    <row r="250" spans="1:9" s="46" customFormat="1" ht="30.75" customHeight="1" x14ac:dyDescent="0.2">
      <c r="A250" s="49">
        <v>1</v>
      </c>
      <c r="B250" s="97" t="s">
        <v>15</v>
      </c>
      <c r="C250" s="52">
        <v>244</v>
      </c>
      <c r="D250" s="154">
        <v>77</v>
      </c>
      <c r="E250" s="149">
        <f t="shared" ref="E250:E277" si="106">D250/C250</f>
        <v>0.3155737704918033</v>
      </c>
      <c r="F250" s="83">
        <v>150</v>
      </c>
      <c r="G250" s="83">
        <v>38</v>
      </c>
      <c r="H250" s="125">
        <f>G250/F250</f>
        <v>0.25333333333333335</v>
      </c>
      <c r="I250" s="183"/>
    </row>
    <row r="251" spans="1:9" s="50" customFormat="1" ht="30.75" customHeight="1" x14ac:dyDescent="0.25">
      <c r="A251" s="49">
        <v>26</v>
      </c>
      <c r="B251" s="98" t="s">
        <v>83</v>
      </c>
      <c r="C251" s="169">
        <v>10659</v>
      </c>
      <c r="D251" s="173">
        <v>6185</v>
      </c>
      <c r="E251" s="172"/>
      <c r="F251" s="79">
        <f>SUM(F252:F254)</f>
        <v>11005</v>
      </c>
      <c r="G251" s="79">
        <f>SUM(G252:G254)</f>
        <v>4620</v>
      </c>
      <c r="H251" s="88"/>
      <c r="I251" s="191"/>
    </row>
    <row r="252" spans="1:9" s="4" customFormat="1" ht="59.25" customHeight="1" x14ac:dyDescent="0.2">
      <c r="A252" s="22">
        <v>1</v>
      </c>
      <c r="B252" s="117" t="s">
        <v>164</v>
      </c>
      <c r="C252" s="59">
        <v>5816</v>
      </c>
      <c r="D252" s="59">
        <v>3164</v>
      </c>
      <c r="E252" s="149">
        <f t="shared" si="106"/>
        <v>0.54401650618982123</v>
      </c>
      <c r="F252" s="83">
        <v>6175</v>
      </c>
      <c r="G252" s="83">
        <v>2423</v>
      </c>
      <c r="H252" s="125">
        <f>G252/F252</f>
        <v>0.39238866396761135</v>
      </c>
      <c r="I252" s="183"/>
    </row>
    <row r="253" spans="1:9" s="4" customFormat="1" ht="30.75" customHeight="1" x14ac:dyDescent="0.2">
      <c r="A253" s="22">
        <v>2</v>
      </c>
      <c r="B253" s="97" t="s">
        <v>55</v>
      </c>
      <c r="C253" s="59">
        <v>2930</v>
      </c>
      <c r="D253" s="59">
        <v>1887</v>
      </c>
      <c r="E253" s="149">
        <f t="shared" si="106"/>
        <v>0.6440273037542662</v>
      </c>
      <c r="F253" s="83">
        <v>3086</v>
      </c>
      <c r="G253" s="83">
        <v>1419</v>
      </c>
      <c r="H253" s="125">
        <f>G253/F253</f>
        <v>0.45981853532080363</v>
      </c>
      <c r="I253" s="183"/>
    </row>
    <row r="254" spans="1:9" s="4" customFormat="1" ht="30.75" customHeight="1" x14ac:dyDescent="0.2">
      <c r="A254" s="22">
        <v>3</v>
      </c>
      <c r="B254" s="97" t="s">
        <v>37</v>
      </c>
      <c r="C254" s="59">
        <v>1843</v>
      </c>
      <c r="D254" s="59">
        <v>1103</v>
      </c>
      <c r="E254" s="149">
        <f t="shared" si="106"/>
        <v>0.59848073792729251</v>
      </c>
      <c r="F254" s="83">
        <v>1744</v>
      </c>
      <c r="G254" s="83">
        <v>778</v>
      </c>
      <c r="H254" s="125">
        <f>G254/F254</f>
        <v>0.44610091743119268</v>
      </c>
      <c r="I254" s="183"/>
    </row>
    <row r="255" spans="1:9" s="46" customFormat="1" ht="30.75" customHeight="1" x14ac:dyDescent="0.2">
      <c r="A255" s="49">
        <v>27</v>
      </c>
      <c r="B255" s="98" t="s">
        <v>82</v>
      </c>
      <c r="C255" s="169">
        <f>C256+C257</f>
        <v>4520</v>
      </c>
      <c r="D255" s="169">
        <f>D256+D257</f>
        <v>1351</v>
      </c>
      <c r="E255" s="172"/>
      <c r="F255" s="79">
        <f>SUM(F256:F257)</f>
        <v>5075</v>
      </c>
      <c r="G255" s="79">
        <f>SUM(G256:G257)</f>
        <v>365</v>
      </c>
      <c r="H255" s="88"/>
      <c r="I255" s="191"/>
    </row>
    <row r="256" spans="1:9" s="4" customFormat="1" ht="30.75" customHeight="1" x14ac:dyDescent="0.2">
      <c r="A256" s="22">
        <v>1</v>
      </c>
      <c r="B256" s="97" t="s">
        <v>132</v>
      </c>
      <c r="C256" s="53">
        <v>4053</v>
      </c>
      <c r="D256" s="53">
        <v>1232</v>
      </c>
      <c r="E256" s="149">
        <f>D256/C256</f>
        <v>0.30397236614853196</v>
      </c>
      <c r="F256" s="83">
        <v>4329</v>
      </c>
      <c r="G256" s="83">
        <v>258</v>
      </c>
      <c r="H256" s="125">
        <f>G256/F256</f>
        <v>5.9598059598059597E-2</v>
      </c>
      <c r="I256" s="183"/>
    </row>
    <row r="257" spans="1:10" s="4" customFormat="1" ht="30.75" customHeight="1" x14ac:dyDescent="0.2">
      <c r="A257" s="22">
        <v>2</v>
      </c>
      <c r="B257" s="97" t="s">
        <v>18</v>
      </c>
      <c r="C257" s="53">
        <v>467</v>
      </c>
      <c r="D257" s="53">
        <v>119</v>
      </c>
      <c r="E257" s="149">
        <f>D257/C257</f>
        <v>0.25481798715203424</v>
      </c>
      <c r="F257" s="83">
        <v>746</v>
      </c>
      <c r="G257" s="83">
        <v>107</v>
      </c>
      <c r="H257" s="125">
        <f>G257/F257</f>
        <v>0.14343163538873996</v>
      </c>
      <c r="I257" s="183"/>
    </row>
    <row r="258" spans="1:10" s="46" customFormat="1" ht="30.75" customHeight="1" x14ac:dyDescent="0.2">
      <c r="A258" s="49">
        <v>28</v>
      </c>
      <c r="B258" s="98" t="s">
        <v>139</v>
      </c>
      <c r="C258" s="169">
        <f>SUM(C259:C265)</f>
        <v>36663</v>
      </c>
      <c r="D258" s="169">
        <f>SUM(D259:D265)</f>
        <v>13691</v>
      </c>
      <c r="E258" s="172"/>
      <c r="F258" s="80">
        <f>SUM(F259:F265)</f>
        <v>33403</v>
      </c>
      <c r="G258" s="80">
        <f>SUM(G259:G265)</f>
        <v>6736</v>
      </c>
      <c r="H258" s="88"/>
      <c r="I258" s="191"/>
    </row>
    <row r="259" spans="1:10" s="48" customFormat="1" ht="30.75" customHeight="1" x14ac:dyDescent="0.2">
      <c r="A259" s="56">
        <v>1</v>
      </c>
      <c r="B259" s="2" t="s">
        <v>20</v>
      </c>
      <c r="C259" s="162">
        <v>332</v>
      </c>
      <c r="D259" s="162">
        <v>122</v>
      </c>
      <c r="E259" s="149">
        <f>D259/C259</f>
        <v>0.36746987951807231</v>
      </c>
      <c r="F259" s="92">
        <v>198</v>
      </c>
      <c r="G259" s="92">
        <v>23</v>
      </c>
      <c r="H259" s="125">
        <f t="shared" ref="H259:H265" si="107">G259/F259</f>
        <v>0.11616161616161616</v>
      </c>
      <c r="I259" s="183"/>
    </row>
    <row r="260" spans="1:10" s="48" customFormat="1" ht="30.75" customHeight="1" x14ac:dyDescent="0.2">
      <c r="A260" s="56">
        <v>2</v>
      </c>
      <c r="B260" s="2" t="s">
        <v>35</v>
      </c>
      <c r="C260" s="53">
        <v>625</v>
      </c>
      <c r="D260" s="53">
        <v>232</v>
      </c>
      <c r="E260" s="149">
        <f t="shared" ref="E260:E274" si="108">D260/C260</f>
        <v>0.37119999999999997</v>
      </c>
      <c r="F260" s="92">
        <v>301</v>
      </c>
      <c r="G260" s="92">
        <v>13</v>
      </c>
      <c r="H260" s="125">
        <f t="shared" si="107"/>
        <v>4.3189368770764118E-2</v>
      </c>
      <c r="I260" s="183"/>
    </row>
    <row r="261" spans="1:10" s="48" customFormat="1" ht="30.75" customHeight="1" x14ac:dyDescent="0.2">
      <c r="A261" s="56">
        <v>3</v>
      </c>
      <c r="B261" s="2" t="s">
        <v>21</v>
      </c>
      <c r="C261" s="53">
        <v>215</v>
      </c>
      <c r="D261" s="53">
        <v>73</v>
      </c>
      <c r="E261" s="149">
        <f t="shared" si="108"/>
        <v>0.33953488372093021</v>
      </c>
      <c r="F261" s="92">
        <v>103</v>
      </c>
      <c r="G261" s="92">
        <v>1</v>
      </c>
      <c r="H261" s="125">
        <f t="shared" si="107"/>
        <v>9.7087378640776691E-3</v>
      </c>
      <c r="I261" s="183"/>
    </row>
    <row r="262" spans="1:10" s="48" customFormat="1" ht="30.75" customHeight="1" x14ac:dyDescent="0.2">
      <c r="A262" s="56">
        <v>4</v>
      </c>
      <c r="B262" s="2" t="s">
        <v>22</v>
      </c>
      <c r="C262" s="53">
        <v>154</v>
      </c>
      <c r="D262" s="53">
        <v>91</v>
      </c>
      <c r="E262" s="149">
        <f t="shared" si="108"/>
        <v>0.59090909090909094</v>
      </c>
      <c r="F262" s="92">
        <v>182</v>
      </c>
      <c r="G262" s="92">
        <v>18</v>
      </c>
      <c r="H262" s="125">
        <f t="shared" si="107"/>
        <v>9.8901098901098897E-2</v>
      </c>
      <c r="I262" s="183"/>
    </row>
    <row r="263" spans="1:10" s="48" customFormat="1" ht="30.75" customHeight="1" x14ac:dyDescent="0.2">
      <c r="A263" s="56">
        <v>5</v>
      </c>
      <c r="B263" s="2" t="s">
        <v>85</v>
      </c>
      <c r="C263" s="53">
        <v>3837</v>
      </c>
      <c r="D263" s="53">
        <v>1047</v>
      </c>
      <c r="E263" s="149">
        <f>D263/C263</f>
        <v>0.27286942924159502</v>
      </c>
      <c r="F263" s="92">
        <v>4355</v>
      </c>
      <c r="G263" s="92">
        <v>662</v>
      </c>
      <c r="H263" s="125">
        <f t="shared" si="107"/>
        <v>0.15200918484500575</v>
      </c>
      <c r="I263" s="183"/>
    </row>
    <row r="264" spans="1:10" s="48" customFormat="1" ht="30.75" customHeight="1" x14ac:dyDescent="0.2">
      <c r="A264" s="56">
        <v>6</v>
      </c>
      <c r="B264" s="2" t="s">
        <v>38</v>
      </c>
      <c r="C264" s="53">
        <v>6136</v>
      </c>
      <c r="D264" s="53">
        <v>2119</v>
      </c>
      <c r="E264" s="149">
        <f>D264/C264</f>
        <v>0.34533898305084748</v>
      </c>
      <c r="F264" s="92">
        <v>5648</v>
      </c>
      <c r="G264" s="92">
        <v>537</v>
      </c>
      <c r="H264" s="125">
        <f t="shared" si="107"/>
        <v>9.5077903682719553E-2</v>
      </c>
      <c r="I264" s="183"/>
    </row>
    <row r="265" spans="1:10" s="48" customFormat="1" ht="30.75" customHeight="1" x14ac:dyDescent="0.2">
      <c r="A265" s="56">
        <v>7</v>
      </c>
      <c r="B265" s="2" t="s">
        <v>67</v>
      </c>
      <c r="C265" s="53">
        <v>25364</v>
      </c>
      <c r="D265" s="53">
        <v>10007</v>
      </c>
      <c r="E265" s="149">
        <f t="shared" si="108"/>
        <v>0.39453556221416181</v>
      </c>
      <c r="F265" s="92">
        <v>22616</v>
      </c>
      <c r="G265" s="92">
        <v>5482</v>
      </c>
      <c r="H265" s="125">
        <f t="shared" si="107"/>
        <v>0.24239476476830563</v>
      </c>
      <c r="I265" s="183"/>
    </row>
    <row r="266" spans="1:10" s="46" customFormat="1" ht="30.75" customHeight="1" x14ac:dyDescent="0.2">
      <c r="A266" s="49">
        <v>29</v>
      </c>
      <c r="B266" s="98" t="s">
        <v>138</v>
      </c>
      <c r="C266" s="169"/>
      <c r="D266" s="174"/>
      <c r="E266" s="172"/>
      <c r="F266" s="79">
        <f>SUM(F267:F274)</f>
        <v>51629.925000000003</v>
      </c>
      <c r="G266" s="79">
        <f>SUM(G267:G274)</f>
        <v>19005</v>
      </c>
      <c r="H266" s="88"/>
      <c r="I266" s="191"/>
    </row>
    <row r="267" spans="1:10" s="46" customFormat="1" ht="30.75" customHeight="1" x14ac:dyDescent="0.2">
      <c r="A267" s="22">
        <v>1</v>
      </c>
      <c r="B267" s="97" t="s">
        <v>15</v>
      </c>
      <c r="C267" s="52">
        <v>6844</v>
      </c>
      <c r="D267" s="154">
        <v>3413</v>
      </c>
      <c r="E267" s="149">
        <f t="shared" si="108"/>
        <v>0.49868497954412622</v>
      </c>
      <c r="F267" s="84">
        <v>7214.2950000000001</v>
      </c>
      <c r="G267" s="83">
        <v>3225</v>
      </c>
      <c r="H267" s="125">
        <f t="shared" ref="H267:H274" si="109">G267/F267</f>
        <v>0.44702912758627145</v>
      </c>
      <c r="I267" s="183"/>
      <c r="J267" s="51"/>
    </row>
    <row r="268" spans="1:10" s="46" customFormat="1" ht="30.75" customHeight="1" x14ac:dyDescent="0.2">
      <c r="A268" s="22">
        <v>2</v>
      </c>
      <c r="B268" s="97" t="s">
        <v>22</v>
      </c>
      <c r="C268" s="52">
        <v>2022</v>
      </c>
      <c r="D268" s="154">
        <v>821</v>
      </c>
      <c r="E268" s="149">
        <f t="shared" si="108"/>
        <v>0.40603363006923837</v>
      </c>
      <c r="F268" s="84">
        <v>2011.35</v>
      </c>
      <c r="G268" s="83">
        <v>845</v>
      </c>
      <c r="H268" s="125">
        <f t="shared" si="109"/>
        <v>0.42011584259328316</v>
      </c>
      <c r="I268" s="183"/>
      <c r="J268" s="51"/>
    </row>
    <row r="269" spans="1:10" s="46" customFormat="1" ht="30.75" customHeight="1" x14ac:dyDescent="0.2">
      <c r="A269" s="22">
        <v>3</v>
      </c>
      <c r="B269" s="97" t="s">
        <v>97</v>
      </c>
      <c r="C269" s="52">
        <v>1079</v>
      </c>
      <c r="D269" s="154">
        <v>396</v>
      </c>
      <c r="E269" s="149">
        <f t="shared" si="108"/>
        <v>0.36700648748841519</v>
      </c>
      <c r="F269" s="84">
        <v>2073.105</v>
      </c>
      <c r="G269" s="83">
        <v>745</v>
      </c>
      <c r="H269" s="125">
        <f t="shared" si="109"/>
        <v>0.35936433513980237</v>
      </c>
      <c r="I269" s="183"/>
      <c r="J269" s="51"/>
    </row>
    <row r="270" spans="1:10" s="46" customFormat="1" ht="30.75" customHeight="1" x14ac:dyDescent="0.2">
      <c r="A270" s="22">
        <v>4</v>
      </c>
      <c r="B270" s="97" t="s">
        <v>23</v>
      </c>
      <c r="C270" s="52">
        <v>21607</v>
      </c>
      <c r="D270" s="154">
        <v>8378</v>
      </c>
      <c r="E270" s="149">
        <f t="shared" si="108"/>
        <v>0.38774471236173463</v>
      </c>
      <c r="F270" s="84">
        <v>25768</v>
      </c>
      <c r="G270" s="83">
        <v>9179</v>
      </c>
      <c r="H270" s="125">
        <f t="shared" si="109"/>
        <v>0.35621701334989136</v>
      </c>
      <c r="I270" s="183"/>
      <c r="J270" s="51"/>
    </row>
    <row r="271" spans="1:10" s="46" customFormat="1" ht="30.75" customHeight="1" x14ac:dyDescent="0.2">
      <c r="A271" s="22">
        <v>5</v>
      </c>
      <c r="B271" s="97" t="s">
        <v>38</v>
      </c>
      <c r="C271" s="52">
        <v>86</v>
      </c>
      <c r="D271" s="154">
        <v>41</v>
      </c>
      <c r="E271" s="149">
        <f t="shared" si="108"/>
        <v>0.47674418604651164</v>
      </c>
      <c r="F271" s="84">
        <v>54</v>
      </c>
      <c r="G271" s="83">
        <v>7</v>
      </c>
      <c r="H271" s="125">
        <f t="shared" si="109"/>
        <v>0.12962962962962962</v>
      </c>
      <c r="I271" s="183"/>
      <c r="J271" s="51"/>
    </row>
    <row r="272" spans="1:10" s="46" customFormat="1" ht="30.75" customHeight="1" x14ac:dyDescent="0.2">
      <c r="A272" s="22">
        <v>6</v>
      </c>
      <c r="B272" s="97" t="s">
        <v>67</v>
      </c>
      <c r="C272" s="52">
        <v>1520</v>
      </c>
      <c r="D272" s="154">
        <v>798</v>
      </c>
      <c r="E272" s="149">
        <f t="shared" si="108"/>
        <v>0.52500000000000002</v>
      </c>
      <c r="F272" s="84">
        <v>1644.175</v>
      </c>
      <c r="G272" s="83">
        <v>542</v>
      </c>
      <c r="H272" s="125">
        <f t="shared" si="109"/>
        <v>0.3296486079644807</v>
      </c>
      <c r="I272" s="183"/>
      <c r="J272" s="51"/>
    </row>
    <row r="273" spans="1:10" s="78" customFormat="1" ht="30.75" customHeight="1" x14ac:dyDescent="0.2">
      <c r="A273" s="22">
        <v>7</v>
      </c>
      <c r="B273" s="97" t="s">
        <v>18</v>
      </c>
      <c r="C273" s="153">
        <f>11754-130</f>
        <v>11624</v>
      </c>
      <c r="D273" s="153">
        <f>5363-20</f>
        <v>5343</v>
      </c>
      <c r="E273" s="149">
        <f t="shared" si="108"/>
        <v>0.45965244322092225</v>
      </c>
      <c r="F273" s="83">
        <v>12783</v>
      </c>
      <c r="G273" s="54">
        <v>4434</v>
      </c>
      <c r="H273" s="125">
        <f t="shared" si="109"/>
        <v>0.34686693264491902</v>
      </c>
      <c r="I273" s="183"/>
      <c r="J273" s="77"/>
    </row>
    <row r="274" spans="1:10" s="46" customFormat="1" ht="30.75" customHeight="1" x14ac:dyDescent="0.2">
      <c r="A274" s="22">
        <v>8</v>
      </c>
      <c r="B274" s="97" t="s">
        <v>34</v>
      </c>
      <c r="C274" s="52">
        <v>86</v>
      </c>
      <c r="D274" s="154">
        <v>42</v>
      </c>
      <c r="E274" s="149">
        <f t="shared" si="108"/>
        <v>0.48837209302325579</v>
      </c>
      <c r="F274" s="83">
        <v>82</v>
      </c>
      <c r="G274" s="83">
        <v>28</v>
      </c>
      <c r="H274" s="125">
        <f t="shared" si="109"/>
        <v>0.34146341463414637</v>
      </c>
      <c r="I274" s="183"/>
      <c r="J274" s="51"/>
    </row>
    <row r="275" spans="1:10" s="46" customFormat="1" ht="30.75" customHeight="1" x14ac:dyDescent="0.2">
      <c r="A275" s="49">
        <v>30</v>
      </c>
      <c r="B275" s="98" t="s">
        <v>101</v>
      </c>
      <c r="C275" s="169"/>
      <c r="D275" s="174"/>
      <c r="E275" s="172"/>
      <c r="F275" s="79">
        <f>SUM(F276:F277)</f>
        <v>7730</v>
      </c>
      <c r="G275" s="79">
        <f>SUM(G276:G277)</f>
        <v>2039</v>
      </c>
      <c r="H275" s="88"/>
      <c r="I275" s="191"/>
      <c r="J275" s="51"/>
    </row>
    <row r="276" spans="1:10" s="4" customFormat="1" ht="30.75" customHeight="1" x14ac:dyDescent="0.2">
      <c r="A276" s="22">
        <v>1</v>
      </c>
      <c r="B276" s="97" t="s">
        <v>89</v>
      </c>
      <c r="C276" s="154">
        <v>14507</v>
      </c>
      <c r="D276" s="154">
        <v>2679</v>
      </c>
      <c r="E276" s="149">
        <f t="shared" si="106"/>
        <v>0.18466946991107741</v>
      </c>
      <c r="F276" s="83">
        <v>6265</v>
      </c>
      <c r="G276" s="83">
        <v>1987</v>
      </c>
      <c r="H276" s="125">
        <f>G276/F276</f>
        <v>0.31715881883479646</v>
      </c>
      <c r="I276" s="183"/>
    </row>
    <row r="277" spans="1:10" s="4" customFormat="1" ht="30.75" customHeight="1" x14ac:dyDescent="0.2">
      <c r="A277" s="22">
        <v>2</v>
      </c>
      <c r="B277" s="97" t="s">
        <v>37</v>
      </c>
      <c r="C277" s="154">
        <v>803</v>
      </c>
      <c r="D277" s="154">
        <v>72</v>
      </c>
      <c r="E277" s="149">
        <f t="shared" si="106"/>
        <v>8.9663760896637607E-2</v>
      </c>
      <c r="F277" s="83">
        <v>1465</v>
      </c>
      <c r="G277" s="83">
        <v>52</v>
      </c>
      <c r="H277" s="125">
        <f>G277/F277</f>
        <v>3.5494880546075087E-2</v>
      </c>
      <c r="I277" s="183"/>
    </row>
    <row r="279" spans="1:10" s="90" customFormat="1" ht="34.5" customHeight="1" x14ac:dyDescent="0.25">
      <c r="A279" s="264" t="s">
        <v>142</v>
      </c>
      <c r="B279" s="265"/>
      <c r="C279" s="265"/>
      <c r="D279" s="265"/>
      <c r="E279" s="265"/>
      <c r="F279" s="265"/>
      <c r="G279" s="265"/>
      <c r="H279" s="265"/>
      <c r="I279" s="265"/>
    </row>
    <row r="280" spans="1:10" s="91" customFormat="1" ht="51" customHeight="1" x14ac:dyDescent="0.25">
      <c r="A280" s="261" t="s">
        <v>140</v>
      </c>
      <c r="B280" s="261"/>
      <c r="C280" s="261"/>
      <c r="D280" s="261"/>
      <c r="E280" s="261"/>
      <c r="F280" s="261"/>
      <c r="G280" s="261"/>
      <c r="H280" s="261"/>
      <c r="I280" s="261"/>
    </row>
    <row r="281" spans="1:10" s="91" customFormat="1" ht="60" customHeight="1" x14ac:dyDescent="0.25">
      <c r="A281" s="261" t="s">
        <v>141</v>
      </c>
      <c r="B281" s="261"/>
      <c r="C281" s="261"/>
      <c r="D281" s="261"/>
      <c r="E281" s="261"/>
      <c r="F281" s="261"/>
      <c r="G281" s="261"/>
      <c r="H281" s="261"/>
      <c r="I281" s="261"/>
    </row>
    <row r="282" spans="1:10" s="91" customFormat="1" ht="94.5" customHeight="1" x14ac:dyDescent="0.25">
      <c r="A282" s="261" t="s">
        <v>166</v>
      </c>
      <c r="B282" s="261"/>
      <c r="C282" s="261"/>
      <c r="D282" s="261"/>
      <c r="E282" s="261"/>
      <c r="F282" s="261"/>
      <c r="G282" s="261"/>
      <c r="H282" s="261"/>
      <c r="I282" s="261"/>
    </row>
    <row r="283" spans="1:10" s="91" customFormat="1" ht="51" customHeight="1" x14ac:dyDescent="0.25">
      <c r="A283" s="261" t="s">
        <v>137</v>
      </c>
      <c r="B283" s="261"/>
      <c r="C283" s="261"/>
      <c r="D283" s="261"/>
      <c r="E283" s="261"/>
      <c r="F283" s="261"/>
      <c r="G283" s="261"/>
      <c r="H283" s="261"/>
      <c r="I283" s="261"/>
    </row>
  </sheetData>
  <mergeCells count="12">
    <mergeCell ref="A283:I283"/>
    <mergeCell ref="A2:B2"/>
    <mergeCell ref="C5:E5"/>
    <mergeCell ref="A279:I279"/>
    <mergeCell ref="A280:I280"/>
    <mergeCell ref="A281:I281"/>
    <mergeCell ref="A282:I282"/>
    <mergeCell ref="F5:H5"/>
    <mergeCell ref="I5:I6"/>
    <mergeCell ref="B5:B6"/>
    <mergeCell ref="A5:A6"/>
    <mergeCell ref="A3:I3"/>
  </mergeCells>
  <conditionalFormatting sqref="B248">
    <cfRule type="expression" dxfId="0" priority="1">
      <formula>$B251</formula>
    </cfRule>
  </conditionalFormatting>
  <pageMargins left="0.2" right="0.25" top="0.4" bottom="0.38" header="0.3" footer="0.3"/>
  <pageSetup paperSize="9" orientation="portrait" r:id="rId1"/>
  <headerFooter>
    <oddFooter>&amp;C&amp;P</oddFooter>
  </headerFooter>
  <drawing r:id="rId2"/>
  <legacyDrawing r:id="rId3"/>
  <oleObjects>
    <mc:AlternateContent xmlns:mc="http://schemas.openxmlformats.org/markup-compatibility/2006">
      <mc:Choice Requires="x14">
        <oleObject link="[1]!'!OLE_LINK2'" oleUpdate="OLEUPDATE_ALWAYS" shapeId="5121">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21"/>
      </mc:Fallback>
    </mc:AlternateContent>
    <mc:AlternateContent xmlns:mc="http://schemas.openxmlformats.org/markup-compatibility/2006">
      <mc:Choice Requires="x14">
        <oleObject link="[1]!'!OLE_LINK2'" oleUpdate="OLEUPDATE_ALWAYS" shapeId="5122">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22"/>
      </mc:Fallback>
    </mc:AlternateContent>
    <mc:AlternateContent xmlns:mc="http://schemas.openxmlformats.org/markup-compatibility/2006">
      <mc:Choice Requires="x14">
        <oleObject link="[1]!'!OLE_LINK2'" oleUpdate="OLEUPDATE_ALWAYS" shapeId="5123">
          <objectPr defaultSize="0" autoPict="0" dde="1">
            <anchor moveWithCells="1">
              <from>
                <xdr:col>9</xdr:col>
                <xdr:colOff>0</xdr:colOff>
                <xdr:row>125</xdr:row>
                <xdr:rowOff>0</xdr:rowOff>
              </from>
              <to>
                <xdr:col>9</xdr:col>
                <xdr:colOff>523875</xdr:colOff>
                <xdr:row>126</xdr:row>
                <xdr:rowOff>9525</xdr:rowOff>
              </to>
            </anchor>
          </objectPr>
        </oleObject>
      </mc:Choice>
      <mc:Fallback>
        <oleObject link="[1]!'!OLE_LINK2'" oleUpdate="OLEUPDATE_ALWAYS" shapeId="5123"/>
      </mc:Fallback>
    </mc:AlternateContent>
    <mc:AlternateContent xmlns:mc="http://schemas.openxmlformats.org/markup-compatibility/2006">
      <mc:Choice Requires="x14">
        <oleObject link="[1]!'!OLE_LINK2'" oleUpdate="OLEUPDATE_ALWAYS" shapeId="5124">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24"/>
      </mc:Fallback>
    </mc:AlternateContent>
    <mc:AlternateContent xmlns:mc="http://schemas.openxmlformats.org/markup-compatibility/2006">
      <mc:Choice Requires="x14">
        <oleObject link="[1]!'!OLE_LINK2'" oleUpdate="OLEUPDATE_ALWAYS" shapeId="5125">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25"/>
      </mc:Fallback>
    </mc:AlternateContent>
    <mc:AlternateContent xmlns:mc="http://schemas.openxmlformats.org/markup-compatibility/2006">
      <mc:Choice Requires="x14">
        <oleObject link="[1]!'!OLE_LINK2'" oleUpdate="OLEUPDATE_ALWAYS" shapeId="5126">
          <objectPr defaultSize="0" autoPict="0" dde="1">
            <anchor moveWithCells="1">
              <from>
                <xdr:col>9</xdr:col>
                <xdr:colOff>0</xdr:colOff>
                <xdr:row>125</xdr:row>
                <xdr:rowOff>0</xdr:rowOff>
              </from>
              <to>
                <xdr:col>9</xdr:col>
                <xdr:colOff>523875</xdr:colOff>
                <xdr:row>126</xdr:row>
                <xdr:rowOff>0</xdr:rowOff>
              </to>
            </anchor>
          </objectPr>
        </oleObject>
      </mc:Choice>
      <mc:Fallback>
        <oleObject link="[1]!'!OLE_LINK2'" oleUpdate="OLEUPDATE_ALWAYS" shapeId="5126"/>
      </mc:Fallback>
    </mc:AlternateContent>
    <mc:AlternateContent xmlns:mc="http://schemas.openxmlformats.org/markup-compatibility/2006">
      <mc:Choice Requires="x14">
        <oleObject link="[1]!'!OLE_LINK2'" oleUpdate="OLEUPDATE_ALWAYS" shapeId="5127">
          <objectPr defaultSize="0" autoPict="0" dde="1">
            <anchor moveWithCells="1">
              <from>
                <xdr:col>9</xdr:col>
                <xdr:colOff>0</xdr:colOff>
                <xdr:row>125</xdr:row>
                <xdr:rowOff>0</xdr:rowOff>
              </from>
              <to>
                <xdr:col>9</xdr:col>
                <xdr:colOff>523875</xdr:colOff>
                <xdr:row>126</xdr:row>
                <xdr:rowOff>28575</xdr:rowOff>
              </to>
            </anchor>
          </objectPr>
        </oleObject>
      </mc:Choice>
      <mc:Fallback>
        <oleObject link="[1]!'!OLE_LINK2'" oleUpdate="OLEUPDATE_ALWAYS" shapeId="5127"/>
      </mc:Fallback>
    </mc:AlternateContent>
    <mc:AlternateContent xmlns:mc="http://schemas.openxmlformats.org/markup-compatibility/2006">
      <mc:Choice Requires="x14">
        <oleObject link="[1]!'!OLE_LINK2'" oleUpdate="OLEUPDATE_ALWAYS" shapeId="5128">
          <objectPr defaultSize="0" autoPict="0" dde="1">
            <anchor moveWithCells="1">
              <from>
                <xdr:col>9</xdr:col>
                <xdr:colOff>0</xdr:colOff>
                <xdr:row>125</xdr:row>
                <xdr:rowOff>0</xdr:rowOff>
              </from>
              <to>
                <xdr:col>9</xdr:col>
                <xdr:colOff>523875</xdr:colOff>
                <xdr:row>126</xdr:row>
                <xdr:rowOff>9525</xdr:rowOff>
              </to>
            </anchor>
          </objectPr>
        </oleObject>
      </mc:Choice>
      <mc:Fallback>
        <oleObject link="[1]!'!OLE_LINK2'" oleUpdate="OLEUPDATE_ALWAYS" shapeId="5128"/>
      </mc:Fallback>
    </mc:AlternateContent>
    <mc:AlternateContent xmlns:mc="http://schemas.openxmlformats.org/markup-compatibility/2006">
      <mc:Choice Requires="x14">
        <oleObject link="[1]!'!OLE_LINK2'" oleUpdate="OLEUPDATE_ALWAYS" shapeId="5129">
          <objectPr defaultSize="0" autoPict="0" dde="1">
            <anchor moveWithCells="1">
              <from>
                <xdr:col>9</xdr:col>
                <xdr:colOff>0</xdr:colOff>
                <xdr:row>125</xdr:row>
                <xdr:rowOff>0</xdr:rowOff>
              </from>
              <to>
                <xdr:col>9</xdr:col>
                <xdr:colOff>523875</xdr:colOff>
                <xdr:row>126</xdr:row>
                <xdr:rowOff>0</xdr:rowOff>
              </to>
            </anchor>
          </objectPr>
        </oleObject>
      </mc:Choice>
      <mc:Fallback>
        <oleObject link="[1]!'!OLE_LINK2'" oleUpdate="OLEUPDATE_ALWAYS" shapeId="5129"/>
      </mc:Fallback>
    </mc:AlternateContent>
    <mc:AlternateContent xmlns:mc="http://schemas.openxmlformats.org/markup-compatibility/2006">
      <mc:Choice Requires="x14">
        <oleObject link="[1]!'!OLE_LINK2'" oleUpdate="OLEUPDATE_ALWAYS" shapeId="5130">
          <objectPr defaultSize="0" autoPict="0" dde="1">
            <anchor moveWithCells="1">
              <from>
                <xdr:col>9</xdr:col>
                <xdr:colOff>0</xdr:colOff>
                <xdr:row>125</xdr:row>
                <xdr:rowOff>0</xdr:rowOff>
              </from>
              <to>
                <xdr:col>9</xdr:col>
                <xdr:colOff>523875</xdr:colOff>
                <xdr:row>126</xdr:row>
                <xdr:rowOff>28575</xdr:rowOff>
              </to>
            </anchor>
          </objectPr>
        </oleObject>
      </mc:Choice>
      <mc:Fallback>
        <oleObject link="[1]!'!OLE_LINK2'" oleUpdate="OLEUPDATE_ALWAYS" shapeId="5130"/>
      </mc:Fallback>
    </mc:AlternateContent>
    <mc:AlternateContent xmlns:mc="http://schemas.openxmlformats.org/markup-compatibility/2006">
      <mc:Choice Requires="x14">
        <oleObject link="[1]!'!OLE_LINK2'" oleUpdate="OLEUPDATE_ALWAYS" shapeId="5131">
          <objectPr defaultSize="0" autoPict="0" dde="1">
            <anchor moveWithCells="1">
              <from>
                <xdr:col>9</xdr:col>
                <xdr:colOff>0</xdr:colOff>
                <xdr:row>125</xdr:row>
                <xdr:rowOff>0</xdr:rowOff>
              </from>
              <to>
                <xdr:col>9</xdr:col>
                <xdr:colOff>523875</xdr:colOff>
                <xdr:row>126</xdr:row>
                <xdr:rowOff>9525</xdr:rowOff>
              </to>
            </anchor>
          </objectPr>
        </oleObject>
      </mc:Choice>
      <mc:Fallback>
        <oleObject link="[1]!'!OLE_LINK2'" oleUpdate="OLEUPDATE_ALWAYS" shapeId="5131"/>
      </mc:Fallback>
    </mc:AlternateContent>
    <mc:AlternateContent xmlns:mc="http://schemas.openxmlformats.org/markup-compatibility/2006">
      <mc:Choice Requires="x14">
        <oleObject link="[1]!'!OLE_LINK2'" oleUpdate="OLEUPDATE_ALWAYS" shapeId="5132">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32"/>
      </mc:Fallback>
    </mc:AlternateContent>
    <mc:AlternateContent xmlns:mc="http://schemas.openxmlformats.org/markup-compatibility/2006">
      <mc:Choice Requires="x14">
        <oleObject link="[1]!'!OLE_LINK2'" oleUpdate="OLEUPDATE_ALWAYS" shapeId="5133">
          <objectPr defaultSize="0" autoPict="0" dde="1">
            <anchor moveWithCells="1">
              <from>
                <xdr:col>9</xdr:col>
                <xdr:colOff>0</xdr:colOff>
                <xdr:row>125</xdr:row>
                <xdr:rowOff>0</xdr:rowOff>
              </from>
              <to>
                <xdr:col>9</xdr:col>
                <xdr:colOff>523875</xdr:colOff>
                <xdr:row>126</xdr:row>
                <xdr:rowOff>0</xdr:rowOff>
              </to>
            </anchor>
          </objectPr>
        </oleObject>
      </mc:Choice>
      <mc:Fallback>
        <oleObject link="[1]!'!OLE_LINK2'" oleUpdate="OLEUPDATE_ALWAYS" shapeId="5133"/>
      </mc:Fallback>
    </mc:AlternateContent>
    <mc:AlternateContent xmlns:mc="http://schemas.openxmlformats.org/markup-compatibility/2006">
      <mc:Choice Requires="x14">
        <oleObject link="[1]!'!OLE_LINK2'" oleUpdate="OLEUPDATE_ALWAYS" shapeId="5134">
          <objectPr defaultSize="0" autoPict="0" dde="1">
            <anchor moveWithCells="1">
              <from>
                <xdr:col>9</xdr:col>
                <xdr:colOff>0</xdr:colOff>
                <xdr:row>125</xdr:row>
                <xdr:rowOff>0</xdr:rowOff>
              </from>
              <to>
                <xdr:col>9</xdr:col>
                <xdr:colOff>523875</xdr:colOff>
                <xdr:row>126</xdr:row>
                <xdr:rowOff>0</xdr:rowOff>
              </to>
            </anchor>
          </objectPr>
        </oleObject>
      </mc:Choice>
      <mc:Fallback>
        <oleObject link="[1]!'!OLE_LINK2'" oleUpdate="OLEUPDATE_ALWAYS" shapeId="5134"/>
      </mc:Fallback>
    </mc:AlternateContent>
    <mc:AlternateContent xmlns:mc="http://schemas.openxmlformats.org/markup-compatibility/2006">
      <mc:Choice Requires="x14">
        <oleObject link="[1]!'!OLE_LINK2'" oleUpdate="OLEUPDATE_ALWAYS" shapeId="5135">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35"/>
      </mc:Fallback>
    </mc:AlternateContent>
    <mc:AlternateContent xmlns:mc="http://schemas.openxmlformats.org/markup-compatibility/2006">
      <mc:Choice Requires="x14">
        <oleObject link="[1]!'!OLE_LINK2'" oleUpdate="OLEUPDATE_ALWAYS" shapeId="5136">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36"/>
      </mc:Fallback>
    </mc:AlternateContent>
    <mc:AlternateContent xmlns:mc="http://schemas.openxmlformats.org/markup-compatibility/2006">
      <mc:Choice Requires="x14">
        <oleObject link="[1]!'!OLE_LINK2'" oleUpdate="OLEUPDATE_ALWAYS" shapeId="5137">
          <objectPr defaultSize="0" autoPict="0" dde="1">
            <anchor moveWithCells="1">
              <from>
                <xdr:col>9</xdr:col>
                <xdr:colOff>0</xdr:colOff>
                <xdr:row>125</xdr:row>
                <xdr:rowOff>0</xdr:rowOff>
              </from>
              <to>
                <xdr:col>9</xdr:col>
                <xdr:colOff>523875</xdr:colOff>
                <xdr:row>126</xdr:row>
                <xdr:rowOff>9525</xdr:rowOff>
              </to>
            </anchor>
          </objectPr>
        </oleObject>
      </mc:Choice>
      <mc:Fallback>
        <oleObject link="[1]!'!OLE_LINK2'" oleUpdate="OLEUPDATE_ALWAYS" shapeId="5137"/>
      </mc:Fallback>
    </mc:AlternateContent>
    <mc:AlternateContent xmlns:mc="http://schemas.openxmlformats.org/markup-compatibility/2006">
      <mc:Choice Requires="x14">
        <oleObject link="[1]!'!OLE_LINK2'" oleUpdate="OLEUPDATE_ALWAYS" shapeId="5138">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38"/>
      </mc:Fallback>
    </mc:AlternateContent>
    <mc:AlternateContent xmlns:mc="http://schemas.openxmlformats.org/markup-compatibility/2006">
      <mc:Choice Requires="x14">
        <oleObject link="[1]!'!OLE_LINK2'" oleUpdate="OLEUPDATE_ALWAYS" shapeId="5139">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39"/>
      </mc:Fallback>
    </mc:AlternateContent>
    <mc:AlternateContent xmlns:mc="http://schemas.openxmlformats.org/markup-compatibility/2006">
      <mc:Choice Requires="x14">
        <oleObject link="[1]!'!OLE_LINK2'" oleUpdate="OLEUPDATE_ALWAYS" shapeId="5140">
          <objectPr defaultSize="0" autoPict="0" dde="1">
            <anchor moveWithCells="1">
              <from>
                <xdr:col>9</xdr:col>
                <xdr:colOff>0</xdr:colOff>
                <xdr:row>125</xdr:row>
                <xdr:rowOff>0</xdr:rowOff>
              </from>
              <to>
                <xdr:col>9</xdr:col>
                <xdr:colOff>523875</xdr:colOff>
                <xdr:row>126</xdr:row>
                <xdr:rowOff>0</xdr:rowOff>
              </to>
            </anchor>
          </objectPr>
        </oleObject>
      </mc:Choice>
      <mc:Fallback>
        <oleObject link="[1]!'!OLE_LINK2'" oleUpdate="OLEUPDATE_ALWAYS" shapeId="5140"/>
      </mc:Fallback>
    </mc:AlternateContent>
    <mc:AlternateContent xmlns:mc="http://schemas.openxmlformats.org/markup-compatibility/2006">
      <mc:Choice Requires="x14">
        <oleObject link="[1]!'!OLE_LINK2'" oleUpdate="OLEUPDATE_ALWAYS" shapeId="5141">
          <objectPr defaultSize="0" autoPict="0" dde="1">
            <anchor moveWithCells="1">
              <from>
                <xdr:col>9</xdr:col>
                <xdr:colOff>0</xdr:colOff>
                <xdr:row>125</xdr:row>
                <xdr:rowOff>0</xdr:rowOff>
              </from>
              <to>
                <xdr:col>9</xdr:col>
                <xdr:colOff>523875</xdr:colOff>
                <xdr:row>126</xdr:row>
                <xdr:rowOff>28575</xdr:rowOff>
              </to>
            </anchor>
          </objectPr>
        </oleObject>
      </mc:Choice>
      <mc:Fallback>
        <oleObject link="[1]!'!OLE_LINK2'" oleUpdate="OLEUPDATE_ALWAYS" shapeId="5141"/>
      </mc:Fallback>
    </mc:AlternateContent>
    <mc:AlternateContent xmlns:mc="http://schemas.openxmlformats.org/markup-compatibility/2006">
      <mc:Choice Requires="x14">
        <oleObject link="[1]!'!OLE_LINK2'" oleUpdate="OLEUPDATE_ALWAYS" shapeId="5142">
          <objectPr defaultSize="0" autoPict="0" dde="1">
            <anchor moveWithCells="1">
              <from>
                <xdr:col>9</xdr:col>
                <xdr:colOff>0</xdr:colOff>
                <xdr:row>125</xdr:row>
                <xdr:rowOff>0</xdr:rowOff>
              </from>
              <to>
                <xdr:col>9</xdr:col>
                <xdr:colOff>523875</xdr:colOff>
                <xdr:row>126</xdr:row>
                <xdr:rowOff>9525</xdr:rowOff>
              </to>
            </anchor>
          </objectPr>
        </oleObject>
      </mc:Choice>
      <mc:Fallback>
        <oleObject link="[1]!'!OLE_LINK2'" oleUpdate="OLEUPDATE_ALWAYS" shapeId="5142"/>
      </mc:Fallback>
    </mc:AlternateContent>
    <mc:AlternateContent xmlns:mc="http://schemas.openxmlformats.org/markup-compatibility/2006">
      <mc:Choice Requires="x14">
        <oleObject link="[1]!'!OLE_LINK2'" oleUpdate="OLEUPDATE_ALWAYS" shapeId="5143">
          <objectPr defaultSize="0" autoPict="0" dde="1">
            <anchor moveWithCells="1">
              <from>
                <xdr:col>9</xdr:col>
                <xdr:colOff>0</xdr:colOff>
                <xdr:row>125</xdr:row>
                <xdr:rowOff>0</xdr:rowOff>
              </from>
              <to>
                <xdr:col>9</xdr:col>
                <xdr:colOff>523875</xdr:colOff>
                <xdr:row>126</xdr:row>
                <xdr:rowOff>0</xdr:rowOff>
              </to>
            </anchor>
          </objectPr>
        </oleObject>
      </mc:Choice>
      <mc:Fallback>
        <oleObject link="[1]!'!OLE_LINK2'" oleUpdate="OLEUPDATE_ALWAYS" shapeId="5143"/>
      </mc:Fallback>
    </mc:AlternateContent>
    <mc:AlternateContent xmlns:mc="http://schemas.openxmlformats.org/markup-compatibility/2006">
      <mc:Choice Requires="x14">
        <oleObject link="[1]!'!OLE_LINK2'" oleUpdate="OLEUPDATE_ALWAYS" shapeId="5144">
          <objectPr defaultSize="0" autoPict="0" dde="1">
            <anchor moveWithCells="1">
              <from>
                <xdr:col>9</xdr:col>
                <xdr:colOff>0</xdr:colOff>
                <xdr:row>125</xdr:row>
                <xdr:rowOff>0</xdr:rowOff>
              </from>
              <to>
                <xdr:col>9</xdr:col>
                <xdr:colOff>523875</xdr:colOff>
                <xdr:row>126</xdr:row>
                <xdr:rowOff>28575</xdr:rowOff>
              </to>
            </anchor>
          </objectPr>
        </oleObject>
      </mc:Choice>
      <mc:Fallback>
        <oleObject link="[1]!'!OLE_LINK2'" oleUpdate="OLEUPDATE_ALWAYS" shapeId="5144"/>
      </mc:Fallback>
    </mc:AlternateContent>
    <mc:AlternateContent xmlns:mc="http://schemas.openxmlformats.org/markup-compatibility/2006">
      <mc:Choice Requires="x14">
        <oleObject link="[1]!'!OLE_LINK2'" oleUpdate="OLEUPDATE_ALWAYS" shapeId="5145">
          <objectPr defaultSize="0" autoPict="0" dde="1">
            <anchor moveWithCells="1">
              <from>
                <xdr:col>9</xdr:col>
                <xdr:colOff>0</xdr:colOff>
                <xdr:row>125</xdr:row>
                <xdr:rowOff>0</xdr:rowOff>
              </from>
              <to>
                <xdr:col>9</xdr:col>
                <xdr:colOff>523875</xdr:colOff>
                <xdr:row>126</xdr:row>
                <xdr:rowOff>9525</xdr:rowOff>
              </to>
            </anchor>
          </objectPr>
        </oleObject>
      </mc:Choice>
      <mc:Fallback>
        <oleObject link="[1]!'!OLE_LINK2'" oleUpdate="OLEUPDATE_ALWAYS" shapeId="5145"/>
      </mc:Fallback>
    </mc:AlternateContent>
    <mc:AlternateContent xmlns:mc="http://schemas.openxmlformats.org/markup-compatibility/2006">
      <mc:Choice Requires="x14">
        <oleObject link="[1]!'!OLE_LINK2'" oleUpdate="OLEUPDATE_ALWAYS" shapeId="5146">
          <objectPr defaultSize="0" autoPict="0" dde="1">
            <anchor moveWithCells="1">
              <from>
                <xdr:col>9</xdr:col>
                <xdr:colOff>0</xdr:colOff>
                <xdr:row>125</xdr:row>
                <xdr:rowOff>0</xdr:rowOff>
              </from>
              <to>
                <xdr:col>9</xdr:col>
                <xdr:colOff>523875</xdr:colOff>
                <xdr:row>125</xdr:row>
                <xdr:rowOff>371475</xdr:rowOff>
              </to>
            </anchor>
          </objectPr>
        </oleObject>
      </mc:Choice>
      <mc:Fallback>
        <oleObject link="[1]!'!OLE_LINK2'" oleUpdate="OLEUPDATE_ALWAYS" shapeId="5146"/>
      </mc:Fallback>
    </mc:AlternateContent>
    <mc:AlternateContent xmlns:mc="http://schemas.openxmlformats.org/markup-compatibility/2006">
      <mc:Choice Requires="x14">
        <oleObject link="[1]!'!OLE_LINK2'" oleUpdate="OLEUPDATE_ALWAYS" shapeId="5147">
          <objectPr defaultSize="0" autoPict="0" dde="1">
            <anchor moveWithCells="1">
              <from>
                <xdr:col>9</xdr:col>
                <xdr:colOff>0</xdr:colOff>
                <xdr:row>125</xdr:row>
                <xdr:rowOff>0</xdr:rowOff>
              </from>
              <to>
                <xdr:col>9</xdr:col>
                <xdr:colOff>523875</xdr:colOff>
                <xdr:row>126</xdr:row>
                <xdr:rowOff>0</xdr:rowOff>
              </to>
            </anchor>
          </objectPr>
        </oleObject>
      </mc:Choice>
      <mc:Fallback>
        <oleObject link="[1]!'!OLE_LINK2'" oleUpdate="OLEUPDATE_ALWAYS" shapeId="5147"/>
      </mc:Fallback>
    </mc:AlternateContent>
    <mc:AlternateContent xmlns:mc="http://schemas.openxmlformats.org/markup-compatibility/2006">
      <mc:Choice Requires="x14">
        <oleObject link="[1]!'!OLE_LINK2'" oleUpdate="OLEUPDATE_ALWAYS" shapeId="5148">
          <objectPr defaultSize="0" autoPict="0" dde="1">
            <anchor moveWithCells="1">
              <from>
                <xdr:col>9</xdr:col>
                <xdr:colOff>0</xdr:colOff>
                <xdr:row>125</xdr:row>
                <xdr:rowOff>0</xdr:rowOff>
              </from>
              <to>
                <xdr:col>9</xdr:col>
                <xdr:colOff>523875</xdr:colOff>
                <xdr:row>126</xdr:row>
                <xdr:rowOff>0</xdr:rowOff>
              </to>
            </anchor>
          </objectPr>
        </oleObject>
      </mc:Choice>
      <mc:Fallback>
        <oleObject link="[1]!'!OLE_LINK2'" oleUpdate="OLEUPDATE_ALWAYS" shapeId="5148"/>
      </mc:Fallback>
    </mc:AlternateContent>
    <mc:AlternateContent xmlns:mc="http://schemas.openxmlformats.org/markup-compatibility/2006">
      <mc:Choice Requires="x14">
        <oleObject link="[1]!'!OLE_LINK2'" oleUpdate="OLEUPDATE_ALWAYS" shapeId="5149">
          <objectPr defaultSize="0" autoPict="0" dde="1">
            <anchor moveWithCells="1">
              <from>
                <xdr:col>9</xdr:col>
                <xdr:colOff>0</xdr:colOff>
                <xdr:row>125</xdr:row>
                <xdr:rowOff>0</xdr:rowOff>
              </from>
              <to>
                <xdr:col>10</xdr:col>
                <xdr:colOff>57150</xdr:colOff>
                <xdr:row>126</xdr:row>
                <xdr:rowOff>85725</xdr:rowOff>
              </to>
            </anchor>
          </objectPr>
        </oleObject>
      </mc:Choice>
      <mc:Fallback>
        <oleObject link="[1]!'!OLE_LINK2'" oleUpdate="OLEUPDATE_ALWAYS" shapeId="5149"/>
      </mc:Fallback>
    </mc:AlternateContent>
    <mc:AlternateContent xmlns:mc="http://schemas.openxmlformats.org/markup-compatibility/2006">
      <mc:Choice Requires="x14">
        <oleObject link="[1]!'!OLE_LINK2'" oleUpdate="OLEUPDATE_ALWAYS" shapeId="5150">
          <objectPr defaultSize="0" autoPict="0" dde="1">
            <anchor moveWithCells="1">
              <from>
                <xdr:col>9</xdr:col>
                <xdr:colOff>0</xdr:colOff>
                <xdr:row>125</xdr:row>
                <xdr:rowOff>0</xdr:rowOff>
              </from>
              <to>
                <xdr:col>10</xdr:col>
                <xdr:colOff>57150</xdr:colOff>
                <xdr:row>126</xdr:row>
                <xdr:rowOff>85725</xdr:rowOff>
              </to>
            </anchor>
          </objectPr>
        </oleObject>
      </mc:Choice>
      <mc:Fallback>
        <oleObject link="[1]!'!OLE_LINK2'" oleUpdate="OLEUPDATE_ALWAYS" shapeId="5150"/>
      </mc:Fallback>
    </mc:AlternateContent>
    <mc:AlternateContent xmlns:mc="http://schemas.openxmlformats.org/markup-compatibility/2006">
      <mc:Choice Requires="x14">
        <oleObject link="[1]!'!OLE_LINK2'" oleUpdate="OLEUPDATE_ALWAYS" shapeId="5151">
          <objectPr defaultSize="0" autoPict="0" dde="1">
            <anchor moveWithCells="1">
              <from>
                <xdr:col>9</xdr:col>
                <xdr:colOff>0</xdr:colOff>
                <xdr:row>129</xdr:row>
                <xdr:rowOff>0</xdr:rowOff>
              </from>
              <to>
                <xdr:col>10</xdr:col>
                <xdr:colOff>295275</xdr:colOff>
                <xdr:row>130</xdr:row>
                <xdr:rowOff>38100</xdr:rowOff>
              </to>
            </anchor>
          </objectPr>
        </oleObject>
      </mc:Choice>
      <mc:Fallback>
        <oleObject link="[1]!'!OLE_LINK2'" oleUpdate="OLEUPDATE_ALWAYS" shapeId="5151"/>
      </mc:Fallback>
    </mc:AlternateContent>
    <mc:AlternateContent xmlns:mc="http://schemas.openxmlformats.org/markup-compatibility/2006">
      <mc:Choice Requires="x14">
        <oleObject link="[1]!'!OLE_LINK2'" oleUpdate="OLEUPDATE_ALWAYS" shapeId="5152">
          <objectPr defaultSize="0" autoPict="0" dde="1">
            <anchor moveWithCells="1">
              <from>
                <xdr:col>9</xdr:col>
                <xdr:colOff>0</xdr:colOff>
                <xdr:row>130</xdr:row>
                <xdr:rowOff>0</xdr:rowOff>
              </from>
              <to>
                <xdr:col>9</xdr:col>
                <xdr:colOff>523875</xdr:colOff>
                <xdr:row>130</xdr:row>
                <xdr:rowOff>371475</xdr:rowOff>
              </to>
            </anchor>
          </objectPr>
        </oleObject>
      </mc:Choice>
      <mc:Fallback>
        <oleObject link="[1]!'!OLE_LINK2'" oleUpdate="OLEUPDATE_ALWAYS" shapeId="5152"/>
      </mc:Fallback>
    </mc:AlternateContent>
    <mc:AlternateContent xmlns:mc="http://schemas.openxmlformats.org/markup-compatibility/2006">
      <mc:Choice Requires="x14">
        <oleObject link="[1]!'!OLE_LINK2'" oleUpdate="OLEUPDATE_ALWAYS" shapeId="5153">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53"/>
      </mc:Fallback>
    </mc:AlternateContent>
    <mc:AlternateContent xmlns:mc="http://schemas.openxmlformats.org/markup-compatibility/2006">
      <mc:Choice Requires="x14">
        <oleObject link="[1]!'!OLE_LINK2'" oleUpdate="OLEUPDATE_ALWAYS" shapeId="5154">
          <objectPr defaultSize="0" autoPict="0" dde="1">
            <anchor moveWithCells="1">
              <from>
                <xdr:col>9</xdr:col>
                <xdr:colOff>0</xdr:colOff>
                <xdr:row>130</xdr:row>
                <xdr:rowOff>0</xdr:rowOff>
              </from>
              <to>
                <xdr:col>9</xdr:col>
                <xdr:colOff>523875</xdr:colOff>
                <xdr:row>130</xdr:row>
                <xdr:rowOff>400050</xdr:rowOff>
              </to>
            </anchor>
          </objectPr>
        </oleObject>
      </mc:Choice>
      <mc:Fallback>
        <oleObject link="[1]!'!OLE_LINK2'" oleUpdate="OLEUPDATE_ALWAYS" shapeId="5154"/>
      </mc:Fallback>
    </mc:AlternateContent>
    <mc:AlternateContent xmlns:mc="http://schemas.openxmlformats.org/markup-compatibility/2006">
      <mc:Choice Requires="x14">
        <oleObject link="[1]!'!OLE_LINK2'" oleUpdate="OLEUPDATE_ALWAYS" shapeId="5155">
          <objectPr defaultSize="0" autoPict="0" dde="1">
            <anchor moveWithCells="1">
              <from>
                <xdr:col>9</xdr:col>
                <xdr:colOff>0</xdr:colOff>
                <xdr:row>130</xdr:row>
                <xdr:rowOff>0</xdr:rowOff>
              </from>
              <to>
                <xdr:col>9</xdr:col>
                <xdr:colOff>523875</xdr:colOff>
                <xdr:row>130</xdr:row>
                <xdr:rowOff>371475</xdr:rowOff>
              </to>
            </anchor>
          </objectPr>
        </oleObject>
      </mc:Choice>
      <mc:Fallback>
        <oleObject link="[1]!'!OLE_LINK2'" oleUpdate="OLEUPDATE_ALWAYS" shapeId="5155"/>
      </mc:Fallback>
    </mc:AlternateContent>
    <mc:AlternateContent xmlns:mc="http://schemas.openxmlformats.org/markup-compatibility/2006">
      <mc:Choice Requires="x14">
        <oleObject link="[1]!'!OLE_LINK2'" oleUpdate="OLEUPDATE_ALWAYS" shapeId="5156">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56"/>
      </mc:Fallback>
    </mc:AlternateContent>
    <mc:AlternateContent xmlns:mc="http://schemas.openxmlformats.org/markup-compatibility/2006">
      <mc:Choice Requires="x14">
        <oleObject link="[1]!'!OLE_LINK2'" oleUpdate="OLEUPDATE_ALWAYS" shapeId="5157">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57"/>
      </mc:Fallback>
    </mc:AlternateContent>
    <mc:AlternateContent xmlns:mc="http://schemas.openxmlformats.org/markup-compatibility/2006">
      <mc:Choice Requires="x14">
        <oleObject link="[1]!'!OLE_LINK2'" oleUpdate="OLEUPDATE_ALWAYS" shapeId="5158">
          <objectPr defaultSize="0" autoPict="0" dde="1">
            <anchor moveWithCells="1">
              <from>
                <xdr:col>9</xdr:col>
                <xdr:colOff>0</xdr:colOff>
                <xdr:row>130</xdr:row>
                <xdr:rowOff>0</xdr:rowOff>
              </from>
              <to>
                <xdr:col>9</xdr:col>
                <xdr:colOff>523875</xdr:colOff>
                <xdr:row>130</xdr:row>
                <xdr:rowOff>400050</xdr:rowOff>
              </to>
            </anchor>
          </objectPr>
        </oleObject>
      </mc:Choice>
      <mc:Fallback>
        <oleObject link="[1]!'!OLE_LINK2'" oleUpdate="OLEUPDATE_ALWAYS" shapeId="5158"/>
      </mc:Fallback>
    </mc:AlternateContent>
    <mc:AlternateContent xmlns:mc="http://schemas.openxmlformats.org/markup-compatibility/2006">
      <mc:Choice Requires="x14">
        <oleObject link="[1]!'!OLE_LINK2'" oleUpdate="OLEUPDATE_ALWAYS" shapeId="5159">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59"/>
      </mc:Fallback>
    </mc:AlternateContent>
    <mc:AlternateContent xmlns:mc="http://schemas.openxmlformats.org/markup-compatibility/2006">
      <mc:Choice Requires="x14">
        <oleObject link="[1]!'!OLE_LINK2'" oleUpdate="OLEUPDATE_ALWAYS" shapeId="5160">
          <objectPr defaultSize="0" autoPict="0" dde="1">
            <anchor moveWithCells="1">
              <from>
                <xdr:col>9</xdr:col>
                <xdr:colOff>0</xdr:colOff>
                <xdr:row>130</xdr:row>
                <xdr:rowOff>0</xdr:rowOff>
              </from>
              <to>
                <xdr:col>9</xdr:col>
                <xdr:colOff>523875</xdr:colOff>
                <xdr:row>130</xdr:row>
                <xdr:rowOff>400050</xdr:rowOff>
              </to>
            </anchor>
          </objectPr>
        </oleObject>
      </mc:Choice>
      <mc:Fallback>
        <oleObject link="[1]!'!OLE_LINK2'" oleUpdate="OLEUPDATE_ALWAYS" shapeId="5160"/>
      </mc:Fallback>
    </mc:AlternateContent>
    <mc:AlternateContent xmlns:mc="http://schemas.openxmlformats.org/markup-compatibility/2006">
      <mc:Choice Requires="x14">
        <oleObject link="[1]!'!OLE_LINK2'" oleUpdate="OLEUPDATE_ALWAYS" shapeId="5161">
          <objectPr defaultSize="0" autoPict="0" dde="1">
            <anchor moveWithCells="1">
              <from>
                <xdr:col>9</xdr:col>
                <xdr:colOff>0</xdr:colOff>
                <xdr:row>130</xdr:row>
                <xdr:rowOff>0</xdr:rowOff>
              </from>
              <to>
                <xdr:col>9</xdr:col>
                <xdr:colOff>523875</xdr:colOff>
                <xdr:row>130</xdr:row>
                <xdr:rowOff>371475</xdr:rowOff>
              </to>
            </anchor>
          </objectPr>
        </oleObject>
      </mc:Choice>
      <mc:Fallback>
        <oleObject link="[1]!'!OLE_LINK2'" oleUpdate="OLEUPDATE_ALWAYS" shapeId="5161"/>
      </mc:Fallback>
    </mc:AlternateContent>
    <mc:AlternateContent xmlns:mc="http://schemas.openxmlformats.org/markup-compatibility/2006">
      <mc:Choice Requires="x14">
        <oleObject link="[1]!'!OLE_LINK2'" oleUpdate="OLEUPDATE_ALWAYS" shapeId="5162">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62"/>
      </mc:Fallback>
    </mc:AlternateContent>
    <mc:AlternateContent xmlns:mc="http://schemas.openxmlformats.org/markup-compatibility/2006">
      <mc:Choice Requires="x14">
        <oleObject link="[1]!'!OLE_LINK2'" oleUpdate="OLEUPDATE_ALWAYS" shapeId="5163">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63"/>
      </mc:Fallback>
    </mc:AlternateContent>
    <mc:AlternateContent xmlns:mc="http://schemas.openxmlformats.org/markup-compatibility/2006">
      <mc:Choice Requires="x14">
        <oleObject link="[1]!'!OLE_LINK2'" oleUpdate="OLEUPDATE_ALWAYS" shapeId="5164">
          <objectPr defaultSize="0" autoPict="0" dde="1">
            <anchor moveWithCells="1">
              <from>
                <xdr:col>9</xdr:col>
                <xdr:colOff>0</xdr:colOff>
                <xdr:row>130</xdr:row>
                <xdr:rowOff>0</xdr:rowOff>
              </from>
              <to>
                <xdr:col>9</xdr:col>
                <xdr:colOff>523875</xdr:colOff>
                <xdr:row>130</xdr:row>
                <xdr:rowOff>371475</xdr:rowOff>
              </to>
            </anchor>
          </objectPr>
        </oleObject>
      </mc:Choice>
      <mc:Fallback>
        <oleObject link="[1]!'!OLE_LINK2'" oleUpdate="OLEUPDATE_ALWAYS" shapeId="5164"/>
      </mc:Fallback>
    </mc:AlternateContent>
    <mc:AlternateContent xmlns:mc="http://schemas.openxmlformats.org/markup-compatibility/2006">
      <mc:Choice Requires="x14">
        <oleObject link="[1]!'!OLE_LINK2'" oleUpdate="OLEUPDATE_ALWAYS" shapeId="5165">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65"/>
      </mc:Fallback>
    </mc:AlternateContent>
    <mc:AlternateContent xmlns:mc="http://schemas.openxmlformats.org/markup-compatibility/2006">
      <mc:Choice Requires="x14">
        <oleObject link="[1]!'!OLE_LINK2'" oleUpdate="OLEUPDATE_ALWAYS" shapeId="5166">
          <objectPr defaultSize="0" autoPict="0" dde="1">
            <anchor moveWithCells="1">
              <from>
                <xdr:col>9</xdr:col>
                <xdr:colOff>0</xdr:colOff>
                <xdr:row>130</xdr:row>
                <xdr:rowOff>0</xdr:rowOff>
              </from>
              <to>
                <xdr:col>9</xdr:col>
                <xdr:colOff>523875</xdr:colOff>
                <xdr:row>130</xdr:row>
                <xdr:rowOff>400050</xdr:rowOff>
              </to>
            </anchor>
          </objectPr>
        </oleObject>
      </mc:Choice>
      <mc:Fallback>
        <oleObject link="[1]!'!OLE_LINK2'" oleUpdate="OLEUPDATE_ALWAYS" shapeId="5166"/>
      </mc:Fallback>
    </mc:AlternateContent>
    <mc:AlternateContent xmlns:mc="http://schemas.openxmlformats.org/markup-compatibility/2006">
      <mc:Choice Requires="x14">
        <oleObject link="[1]!'!OLE_LINK2'" oleUpdate="OLEUPDATE_ALWAYS" shapeId="5167">
          <objectPr defaultSize="0" autoPict="0" dde="1">
            <anchor moveWithCells="1">
              <from>
                <xdr:col>9</xdr:col>
                <xdr:colOff>0</xdr:colOff>
                <xdr:row>130</xdr:row>
                <xdr:rowOff>0</xdr:rowOff>
              </from>
              <to>
                <xdr:col>9</xdr:col>
                <xdr:colOff>523875</xdr:colOff>
                <xdr:row>130</xdr:row>
                <xdr:rowOff>371475</xdr:rowOff>
              </to>
            </anchor>
          </objectPr>
        </oleObject>
      </mc:Choice>
      <mc:Fallback>
        <oleObject link="[1]!'!OLE_LINK2'" oleUpdate="OLEUPDATE_ALWAYS" shapeId="5167"/>
      </mc:Fallback>
    </mc:AlternateContent>
    <mc:AlternateContent xmlns:mc="http://schemas.openxmlformats.org/markup-compatibility/2006">
      <mc:Choice Requires="x14">
        <oleObject link="[1]!'!OLE_LINK2'" oleUpdate="OLEUPDATE_ALWAYS" shapeId="5168">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68"/>
      </mc:Fallback>
    </mc:AlternateContent>
    <mc:AlternateContent xmlns:mc="http://schemas.openxmlformats.org/markup-compatibility/2006">
      <mc:Choice Requires="x14">
        <oleObject link="[1]!'!OLE_LINK2'" oleUpdate="OLEUPDATE_ALWAYS" shapeId="5169">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69"/>
      </mc:Fallback>
    </mc:AlternateContent>
    <mc:AlternateContent xmlns:mc="http://schemas.openxmlformats.org/markup-compatibility/2006">
      <mc:Choice Requires="x14">
        <oleObject link="[1]!'!OLE_LINK2'" oleUpdate="OLEUPDATE_ALWAYS" shapeId="5170">
          <objectPr defaultSize="0" autoPict="0" dde="1">
            <anchor moveWithCells="1">
              <from>
                <xdr:col>9</xdr:col>
                <xdr:colOff>0</xdr:colOff>
                <xdr:row>130</xdr:row>
                <xdr:rowOff>0</xdr:rowOff>
              </from>
              <to>
                <xdr:col>9</xdr:col>
                <xdr:colOff>523875</xdr:colOff>
                <xdr:row>130</xdr:row>
                <xdr:rowOff>400050</xdr:rowOff>
              </to>
            </anchor>
          </objectPr>
        </oleObject>
      </mc:Choice>
      <mc:Fallback>
        <oleObject link="[1]!'!OLE_LINK2'" oleUpdate="OLEUPDATE_ALWAYS" shapeId="5170"/>
      </mc:Fallback>
    </mc:AlternateContent>
    <mc:AlternateContent xmlns:mc="http://schemas.openxmlformats.org/markup-compatibility/2006">
      <mc:Choice Requires="x14">
        <oleObject link="[1]!'!OLE_LINK2'" oleUpdate="OLEUPDATE_ALWAYS" shapeId="5171">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71"/>
      </mc:Fallback>
    </mc:AlternateContent>
    <mc:AlternateContent xmlns:mc="http://schemas.openxmlformats.org/markup-compatibility/2006">
      <mc:Choice Requires="x14">
        <oleObject link="[1]!'!OLE_LINK2'" oleUpdate="OLEUPDATE_ALWAYS" shapeId="5172">
          <objectPr defaultSize="0" autoPict="0" dde="1">
            <anchor moveWithCells="1">
              <from>
                <xdr:col>9</xdr:col>
                <xdr:colOff>0</xdr:colOff>
                <xdr:row>130</xdr:row>
                <xdr:rowOff>0</xdr:rowOff>
              </from>
              <to>
                <xdr:col>9</xdr:col>
                <xdr:colOff>523875</xdr:colOff>
                <xdr:row>130</xdr:row>
                <xdr:rowOff>400050</xdr:rowOff>
              </to>
            </anchor>
          </objectPr>
        </oleObject>
      </mc:Choice>
      <mc:Fallback>
        <oleObject link="[1]!'!OLE_LINK2'" oleUpdate="OLEUPDATE_ALWAYS" shapeId="5172"/>
      </mc:Fallback>
    </mc:AlternateContent>
    <mc:AlternateContent xmlns:mc="http://schemas.openxmlformats.org/markup-compatibility/2006">
      <mc:Choice Requires="x14">
        <oleObject link="[1]!'!OLE_LINK2'" oleUpdate="OLEUPDATE_ALWAYS" shapeId="5173">
          <objectPr defaultSize="0" autoPict="0" dde="1">
            <anchor moveWithCells="1">
              <from>
                <xdr:col>9</xdr:col>
                <xdr:colOff>0</xdr:colOff>
                <xdr:row>130</xdr:row>
                <xdr:rowOff>0</xdr:rowOff>
              </from>
              <to>
                <xdr:col>9</xdr:col>
                <xdr:colOff>523875</xdr:colOff>
                <xdr:row>130</xdr:row>
                <xdr:rowOff>371475</xdr:rowOff>
              </to>
            </anchor>
          </objectPr>
        </oleObject>
      </mc:Choice>
      <mc:Fallback>
        <oleObject link="[1]!'!OLE_LINK2'" oleUpdate="OLEUPDATE_ALWAYS" shapeId="5173"/>
      </mc:Fallback>
    </mc:AlternateContent>
    <mc:AlternateContent xmlns:mc="http://schemas.openxmlformats.org/markup-compatibility/2006">
      <mc:Choice Requires="x14">
        <oleObject link="[1]!'!OLE_LINK2'" oleUpdate="OLEUPDATE_ALWAYS" shapeId="5174">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74"/>
      </mc:Fallback>
    </mc:AlternateContent>
    <mc:AlternateContent xmlns:mc="http://schemas.openxmlformats.org/markup-compatibility/2006">
      <mc:Choice Requires="x14">
        <oleObject link="[1]!'!OLE_LINK2'" oleUpdate="OLEUPDATE_ALWAYS" shapeId="5175">
          <objectPr defaultSize="0" autoPict="0" dde="1">
            <anchor moveWithCells="1">
              <from>
                <xdr:col>9</xdr:col>
                <xdr:colOff>0</xdr:colOff>
                <xdr:row>130</xdr:row>
                <xdr:rowOff>0</xdr:rowOff>
              </from>
              <to>
                <xdr:col>9</xdr:col>
                <xdr:colOff>523875</xdr:colOff>
                <xdr:row>130</xdr:row>
                <xdr:rowOff>381000</xdr:rowOff>
              </to>
            </anchor>
          </objectPr>
        </oleObject>
      </mc:Choice>
      <mc:Fallback>
        <oleObject link="[1]!'!OLE_LINK2'" oleUpdate="OLEUPDATE_ALWAYS" shapeId="5175"/>
      </mc:Fallback>
    </mc:AlternateContent>
    <mc:AlternateContent xmlns:mc="http://schemas.openxmlformats.org/markup-compatibility/2006">
      <mc:Choice Requires="x14">
        <oleObject link="[1]!'!OLE_LINK2'" oleUpdate="OLEUPDATE_ALWAYS" shapeId="5176">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76"/>
      </mc:Fallback>
    </mc:AlternateContent>
    <mc:AlternateContent xmlns:mc="http://schemas.openxmlformats.org/markup-compatibility/2006">
      <mc:Choice Requires="x14">
        <oleObject link="[1]!'!OLE_LINK2'" oleUpdate="OLEUPDATE_ALWAYS" shapeId="5177">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77"/>
      </mc:Fallback>
    </mc:AlternateContent>
    <mc:AlternateContent xmlns:mc="http://schemas.openxmlformats.org/markup-compatibility/2006">
      <mc:Choice Requires="x14">
        <oleObject link="[1]!'!OLE_LINK2'" oleUpdate="OLEUPDATE_ALWAYS" shapeId="5178">
          <objectPr defaultSize="0" autoPict="0" dde="1">
            <anchor moveWithCells="1">
              <from>
                <xdr:col>9</xdr:col>
                <xdr:colOff>0</xdr:colOff>
                <xdr:row>129</xdr:row>
                <xdr:rowOff>0</xdr:rowOff>
              </from>
              <to>
                <xdr:col>9</xdr:col>
                <xdr:colOff>523875</xdr:colOff>
                <xdr:row>130</xdr:row>
                <xdr:rowOff>9525</xdr:rowOff>
              </to>
            </anchor>
          </objectPr>
        </oleObject>
      </mc:Choice>
      <mc:Fallback>
        <oleObject link="[1]!'!OLE_LINK2'" oleUpdate="OLEUPDATE_ALWAYS" shapeId="5178"/>
      </mc:Fallback>
    </mc:AlternateContent>
    <mc:AlternateContent xmlns:mc="http://schemas.openxmlformats.org/markup-compatibility/2006">
      <mc:Choice Requires="x14">
        <oleObject link="[1]!'!OLE_LINK2'" oleUpdate="OLEUPDATE_ALWAYS" shapeId="5179">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79"/>
      </mc:Fallback>
    </mc:AlternateContent>
    <mc:AlternateContent xmlns:mc="http://schemas.openxmlformats.org/markup-compatibility/2006">
      <mc:Choice Requires="x14">
        <oleObject link="[1]!'!OLE_LINK2'" oleUpdate="OLEUPDATE_ALWAYS" shapeId="5180">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80"/>
      </mc:Fallback>
    </mc:AlternateContent>
    <mc:AlternateContent xmlns:mc="http://schemas.openxmlformats.org/markup-compatibility/2006">
      <mc:Choice Requires="x14">
        <oleObject link="[1]!'!OLE_LINK2'" oleUpdate="OLEUPDATE_ALWAYS" shapeId="5181">
          <objectPr defaultSize="0" autoPict="0" dde="1">
            <anchor moveWithCells="1">
              <from>
                <xdr:col>9</xdr:col>
                <xdr:colOff>0</xdr:colOff>
                <xdr:row>129</xdr:row>
                <xdr:rowOff>0</xdr:rowOff>
              </from>
              <to>
                <xdr:col>9</xdr:col>
                <xdr:colOff>523875</xdr:colOff>
                <xdr:row>130</xdr:row>
                <xdr:rowOff>0</xdr:rowOff>
              </to>
            </anchor>
          </objectPr>
        </oleObject>
      </mc:Choice>
      <mc:Fallback>
        <oleObject link="[1]!'!OLE_LINK2'" oleUpdate="OLEUPDATE_ALWAYS" shapeId="5181"/>
      </mc:Fallback>
    </mc:AlternateContent>
    <mc:AlternateContent xmlns:mc="http://schemas.openxmlformats.org/markup-compatibility/2006">
      <mc:Choice Requires="x14">
        <oleObject link="[1]!'!OLE_LINK2'" oleUpdate="OLEUPDATE_ALWAYS" shapeId="5182">
          <objectPr defaultSize="0" autoPict="0" dde="1">
            <anchor moveWithCells="1">
              <from>
                <xdr:col>9</xdr:col>
                <xdr:colOff>0</xdr:colOff>
                <xdr:row>129</xdr:row>
                <xdr:rowOff>0</xdr:rowOff>
              </from>
              <to>
                <xdr:col>9</xdr:col>
                <xdr:colOff>523875</xdr:colOff>
                <xdr:row>130</xdr:row>
                <xdr:rowOff>9525</xdr:rowOff>
              </to>
            </anchor>
          </objectPr>
        </oleObject>
      </mc:Choice>
      <mc:Fallback>
        <oleObject link="[1]!'!OLE_LINK2'" oleUpdate="OLEUPDATE_ALWAYS" shapeId="5182"/>
      </mc:Fallback>
    </mc:AlternateContent>
    <mc:AlternateContent xmlns:mc="http://schemas.openxmlformats.org/markup-compatibility/2006">
      <mc:Choice Requires="x14">
        <oleObject link="[1]!'!OLE_LINK2'" oleUpdate="OLEUPDATE_ALWAYS" shapeId="5183">
          <objectPr defaultSize="0" autoPict="0" dde="1">
            <anchor moveWithCells="1">
              <from>
                <xdr:col>9</xdr:col>
                <xdr:colOff>0</xdr:colOff>
                <xdr:row>129</xdr:row>
                <xdr:rowOff>0</xdr:rowOff>
              </from>
              <to>
                <xdr:col>9</xdr:col>
                <xdr:colOff>523875</xdr:colOff>
                <xdr:row>130</xdr:row>
                <xdr:rowOff>0</xdr:rowOff>
              </to>
            </anchor>
          </objectPr>
        </oleObject>
      </mc:Choice>
      <mc:Fallback>
        <oleObject link="[1]!'!OLE_LINK2'" oleUpdate="OLEUPDATE_ALWAYS" shapeId="5183"/>
      </mc:Fallback>
    </mc:AlternateContent>
    <mc:AlternateContent xmlns:mc="http://schemas.openxmlformats.org/markup-compatibility/2006">
      <mc:Choice Requires="x14">
        <oleObject link="[1]!'!OLE_LINK2'" oleUpdate="OLEUPDATE_ALWAYS" shapeId="5184">
          <objectPr defaultSize="0" autoPict="0" dde="1">
            <anchor moveWithCells="1">
              <from>
                <xdr:col>9</xdr:col>
                <xdr:colOff>0</xdr:colOff>
                <xdr:row>129</xdr:row>
                <xdr:rowOff>0</xdr:rowOff>
              </from>
              <to>
                <xdr:col>9</xdr:col>
                <xdr:colOff>523875</xdr:colOff>
                <xdr:row>130</xdr:row>
                <xdr:rowOff>9525</xdr:rowOff>
              </to>
            </anchor>
          </objectPr>
        </oleObject>
      </mc:Choice>
      <mc:Fallback>
        <oleObject link="[1]!'!OLE_LINK2'" oleUpdate="OLEUPDATE_ALWAYS" shapeId="5184"/>
      </mc:Fallback>
    </mc:AlternateContent>
    <mc:AlternateContent xmlns:mc="http://schemas.openxmlformats.org/markup-compatibility/2006">
      <mc:Choice Requires="x14">
        <oleObject link="[1]!'!OLE_LINK2'" oleUpdate="OLEUPDATE_ALWAYS" shapeId="5185">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85"/>
      </mc:Fallback>
    </mc:AlternateContent>
    <mc:AlternateContent xmlns:mc="http://schemas.openxmlformats.org/markup-compatibility/2006">
      <mc:Choice Requires="x14">
        <oleObject link="[1]!'!OLE_LINK2'" oleUpdate="OLEUPDATE_ALWAYS" shapeId="5186">
          <objectPr defaultSize="0" autoPict="0" dde="1">
            <anchor moveWithCells="1">
              <from>
                <xdr:col>9</xdr:col>
                <xdr:colOff>0</xdr:colOff>
                <xdr:row>129</xdr:row>
                <xdr:rowOff>0</xdr:rowOff>
              </from>
              <to>
                <xdr:col>9</xdr:col>
                <xdr:colOff>523875</xdr:colOff>
                <xdr:row>130</xdr:row>
                <xdr:rowOff>0</xdr:rowOff>
              </to>
            </anchor>
          </objectPr>
        </oleObject>
      </mc:Choice>
      <mc:Fallback>
        <oleObject link="[1]!'!OLE_LINK2'" oleUpdate="OLEUPDATE_ALWAYS" shapeId="5186"/>
      </mc:Fallback>
    </mc:AlternateContent>
    <mc:AlternateContent xmlns:mc="http://schemas.openxmlformats.org/markup-compatibility/2006">
      <mc:Choice Requires="x14">
        <oleObject link="[1]!'!OLE_LINK2'" oleUpdate="OLEUPDATE_ALWAYS" shapeId="5187">
          <objectPr defaultSize="0" autoPict="0" dde="1">
            <anchor moveWithCells="1">
              <from>
                <xdr:col>9</xdr:col>
                <xdr:colOff>0</xdr:colOff>
                <xdr:row>129</xdr:row>
                <xdr:rowOff>0</xdr:rowOff>
              </from>
              <to>
                <xdr:col>9</xdr:col>
                <xdr:colOff>523875</xdr:colOff>
                <xdr:row>130</xdr:row>
                <xdr:rowOff>0</xdr:rowOff>
              </to>
            </anchor>
          </objectPr>
        </oleObject>
      </mc:Choice>
      <mc:Fallback>
        <oleObject link="[1]!'!OLE_LINK2'" oleUpdate="OLEUPDATE_ALWAYS" shapeId="5187"/>
      </mc:Fallback>
    </mc:AlternateContent>
    <mc:AlternateContent xmlns:mc="http://schemas.openxmlformats.org/markup-compatibility/2006">
      <mc:Choice Requires="x14">
        <oleObject link="[1]!'!OLE_LINK2'" oleUpdate="OLEUPDATE_ALWAYS" shapeId="5188">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88"/>
      </mc:Fallback>
    </mc:AlternateContent>
    <mc:AlternateContent xmlns:mc="http://schemas.openxmlformats.org/markup-compatibility/2006">
      <mc:Choice Requires="x14">
        <oleObject link="[1]!'!OLE_LINK2'" oleUpdate="OLEUPDATE_ALWAYS" shapeId="5189">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89"/>
      </mc:Fallback>
    </mc:AlternateContent>
    <mc:AlternateContent xmlns:mc="http://schemas.openxmlformats.org/markup-compatibility/2006">
      <mc:Choice Requires="x14">
        <oleObject link="[1]!'!OLE_LINK2'" oleUpdate="OLEUPDATE_ALWAYS" shapeId="5190">
          <objectPr defaultSize="0" autoPict="0" dde="1">
            <anchor moveWithCells="1">
              <from>
                <xdr:col>9</xdr:col>
                <xdr:colOff>0</xdr:colOff>
                <xdr:row>129</xdr:row>
                <xdr:rowOff>0</xdr:rowOff>
              </from>
              <to>
                <xdr:col>9</xdr:col>
                <xdr:colOff>523875</xdr:colOff>
                <xdr:row>130</xdr:row>
                <xdr:rowOff>9525</xdr:rowOff>
              </to>
            </anchor>
          </objectPr>
        </oleObject>
      </mc:Choice>
      <mc:Fallback>
        <oleObject link="[1]!'!OLE_LINK2'" oleUpdate="OLEUPDATE_ALWAYS" shapeId="5190"/>
      </mc:Fallback>
    </mc:AlternateContent>
    <mc:AlternateContent xmlns:mc="http://schemas.openxmlformats.org/markup-compatibility/2006">
      <mc:Choice Requires="x14">
        <oleObject link="[1]!'!OLE_LINK2'" oleUpdate="OLEUPDATE_ALWAYS" shapeId="5191">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91"/>
      </mc:Fallback>
    </mc:AlternateContent>
    <mc:AlternateContent xmlns:mc="http://schemas.openxmlformats.org/markup-compatibility/2006">
      <mc:Choice Requires="x14">
        <oleObject link="[1]!'!OLE_LINK2'" oleUpdate="OLEUPDATE_ALWAYS" shapeId="5192">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92"/>
      </mc:Fallback>
    </mc:AlternateContent>
    <mc:AlternateContent xmlns:mc="http://schemas.openxmlformats.org/markup-compatibility/2006">
      <mc:Choice Requires="x14">
        <oleObject link="[1]!'!OLE_LINK2'" oleUpdate="OLEUPDATE_ALWAYS" shapeId="5193">
          <objectPr defaultSize="0" autoPict="0" dde="1">
            <anchor moveWithCells="1">
              <from>
                <xdr:col>9</xdr:col>
                <xdr:colOff>0</xdr:colOff>
                <xdr:row>129</xdr:row>
                <xdr:rowOff>0</xdr:rowOff>
              </from>
              <to>
                <xdr:col>9</xdr:col>
                <xdr:colOff>523875</xdr:colOff>
                <xdr:row>130</xdr:row>
                <xdr:rowOff>0</xdr:rowOff>
              </to>
            </anchor>
          </objectPr>
        </oleObject>
      </mc:Choice>
      <mc:Fallback>
        <oleObject link="[1]!'!OLE_LINK2'" oleUpdate="OLEUPDATE_ALWAYS" shapeId="5193"/>
      </mc:Fallback>
    </mc:AlternateContent>
    <mc:AlternateContent xmlns:mc="http://schemas.openxmlformats.org/markup-compatibility/2006">
      <mc:Choice Requires="x14">
        <oleObject link="[1]!'!OLE_LINK2'" oleUpdate="OLEUPDATE_ALWAYS" shapeId="5194">
          <objectPr defaultSize="0" autoPict="0" dde="1">
            <anchor moveWithCells="1">
              <from>
                <xdr:col>9</xdr:col>
                <xdr:colOff>0</xdr:colOff>
                <xdr:row>129</xdr:row>
                <xdr:rowOff>0</xdr:rowOff>
              </from>
              <to>
                <xdr:col>9</xdr:col>
                <xdr:colOff>523875</xdr:colOff>
                <xdr:row>130</xdr:row>
                <xdr:rowOff>9525</xdr:rowOff>
              </to>
            </anchor>
          </objectPr>
        </oleObject>
      </mc:Choice>
      <mc:Fallback>
        <oleObject link="[1]!'!OLE_LINK2'" oleUpdate="OLEUPDATE_ALWAYS" shapeId="5194"/>
      </mc:Fallback>
    </mc:AlternateContent>
    <mc:AlternateContent xmlns:mc="http://schemas.openxmlformats.org/markup-compatibility/2006">
      <mc:Choice Requires="x14">
        <oleObject link="[1]!'!OLE_LINK2'" oleUpdate="OLEUPDATE_ALWAYS" shapeId="5195">
          <objectPr defaultSize="0" autoPict="0" dde="1">
            <anchor moveWithCells="1">
              <from>
                <xdr:col>9</xdr:col>
                <xdr:colOff>0</xdr:colOff>
                <xdr:row>129</xdr:row>
                <xdr:rowOff>0</xdr:rowOff>
              </from>
              <to>
                <xdr:col>9</xdr:col>
                <xdr:colOff>523875</xdr:colOff>
                <xdr:row>130</xdr:row>
                <xdr:rowOff>0</xdr:rowOff>
              </to>
            </anchor>
          </objectPr>
        </oleObject>
      </mc:Choice>
      <mc:Fallback>
        <oleObject link="[1]!'!OLE_LINK2'" oleUpdate="OLEUPDATE_ALWAYS" shapeId="5195"/>
      </mc:Fallback>
    </mc:AlternateContent>
    <mc:AlternateContent xmlns:mc="http://schemas.openxmlformats.org/markup-compatibility/2006">
      <mc:Choice Requires="x14">
        <oleObject link="[1]!'!OLE_LINK2'" oleUpdate="OLEUPDATE_ALWAYS" shapeId="5196">
          <objectPr defaultSize="0" autoPict="0" dde="1">
            <anchor moveWithCells="1">
              <from>
                <xdr:col>9</xdr:col>
                <xdr:colOff>0</xdr:colOff>
                <xdr:row>129</xdr:row>
                <xdr:rowOff>0</xdr:rowOff>
              </from>
              <to>
                <xdr:col>9</xdr:col>
                <xdr:colOff>523875</xdr:colOff>
                <xdr:row>130</xdr:row>
                <xdr:rowOff>9525</xdr:rowOff>
              </to>
            </anchor>
          </objectPr>
        </oleObject>
      </mc:Choice>
      <mc:Fallback>
        <oleObject link="[1]!'!OLE_LINK2'" oleUpdate="OLEUPDATE_ALWAYS" shapeId="5196"/>
      </mc:Fallback>
    </mc:AlternateContent>
    <mc:AlternateContent xmlns:mc="http://schemas.openxmlformats.org/markup-compatibility/2006">
      <mc:Choice Requires="x14">
        <oleObject link="[1]!'!OLE_LINK2'" oleUpdate="OLEUPDATE_ALWAYS" shapeId="5197">
          <objectPr defaultSize="0" autoPict="0" dde="1">
            <anchor moveWithCells="1">
              <from>
                <xdr:col>9</xdr:col>
                <xdr:colOff>0</xdr:colOff>
                <xdr:row>129</xdr:row>
                <xdr:rowOff>0</xdr:rowOff>
              </from>
              <to>
                <xdr:col>9</xdr:col>
                <xdr:colOff>523875</xdr:colOff>
                <xdr:row>129</xdr:row>
                <xdr:rowOff>371475</xdr:rowOff>
              </to>
            </anchor>
          </objectPr>
        </oleObject>
      </mc:Choice>
      <mc:Fallback>
        <oleObject link="[1]!'!OLE_LINK2'" oleUpdate="OLEUPDATE_ALWAYS" shapeId="5197"/>
      </mc:Fallback>
    </mc:AlternateContent>
    <mc:AlternateContent xmlns:mc="http://schemas.openxmlformats.org/markup-compatibility/2006">
      <mc:Choice Requires="x14">
        <oleObject link="[1]!'!OLE_LINK2'" oleUpdate="OLEUPDATE_ALWAYS" shapeId="5198">
          <objectPr defaultSize="0" autoPict="0" dde="1">
            <anchor moveWithCells="1">
              <from>
                <xdr:col>9</xdr:col>
                <xdr:colOff>0</xdr:colOff>
                <xdr:row>129</xdr:row>
                <xdr:rowOff>0</xdr:rowOff>
              </from>
              <to>
                <xdr:col>9</xdr:col>
                <xdr:colOff>523875</xdr:colOff>
                <xdr:row>130</xdr:row>
                <xdr:rowOff>0</xdr:rowOff>
              </to>
            </anchor>
          </objectPr>
        </oleObject>
      </mc:Choice>
      <mc:Fallback>
        <oleObject link="[1]!'!OLE_LINK2'" oleUpdate="OLEUPDATE_ALWAYS" shapeId="5198"/>
      </mc:Fallback>
    </mc:AlternateContent>
    <mc:AlternateContent xmlns:mc="http://schemas.openxmlformats.org/markup-compatibility/2006">
      <mc:Choice Requires="x14">
        <oleObject link="[1]!'!OLE_LINK2'" oleUpdate="OLEUPDATE_ALWAYS" shapeId="5199">
          <objectPr defaultSize="0" autoPict="0" dde="1">
            <anchor moveWithCells="1">
              <from>
                <xdr:col>9</xdr:col>
                <xdr:colOff>0</xdr:colOff>
                <xdr:row>129</xdr:row>
                <xdr:rowOff>0</xdr:rowOff>
              </from>
              <to>
                <xdr:col>9</xdr:col>
                <xdr:colOff>523875</xdr:colOff>
                <xdr:row>130</xdr:row>
                <xdr:rowOff>0</xdr:rowOff>
              </to>
            </anchor>
          </objectPr>
        </oleObject>
      </mc:Choice>
      <mc:Fallback>
        <oleObject link="[1]!'!OLE_LINK2'" oleUpdate="OLEUPDATE_ALWAYS" shapeId="5199"/>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81"/>
  <sheetViews>
    <sheetView tabSelected="1" zoomScaleNormal="100" workbookViewId="0">
      <selection activeCell="D5" sqref="D5"/>
    </sheetView>
  </sheetViews>
  <sheetFormatPr defaultColWidth="9.140625" defaultRowHeight="12" x14ac:dyDescent="0.2"/>
  <cols>
    <col min="1" max="1" width="4.28515625" style="250" customWidth="1"/>
    <col min="2" max="2" width="23.42578125" style="251" customWidth="1"/>
    <col min="3" max="3" width="10.28515625" style="252" customWidth="1"/>
    <col min="4" max="4" width="9" style="252" customWidth="1"/>
    <col min="5" max="5" width="10.140625" style="253" customWidth="1"/>
    <col min="6" max="6" width="9.7109375" style="208" customWidth="1"/>
    <col min="7" max="7" width="9.5703125" style="208" customWidth="1"/>
    <col min="8" max="8" width="9.5703125" style="254" customWidth="1"/>
    <col min="9" max="9" width="11" style="255" customWidth="1"/>
    <col min="10" max="151" width="9.28515625" style="208" bestFit="1" customWidth="1"/>
    <col min="152" max="16384" width="9.140625" style="208"/>
  </cols>
  <sheetData>
    <row r="1" spans="1:9" s="259" customFormat="1" ht="18.75" customHeight="1" x14ac:dyDescent="0.3">
      <c r="A1" s="274" t="s">
        <v>174</v>
      </c>
      <c r="B1" s="274"/>
      <c r="C1" s="274"/>
      <c r="D1" s="274"/>
      <c r="E1" s="274"/>
      <c r="F1" s="274"/>
      <c r="G1" s="274"/>
      <c r="H1" s="274"/>
      <c r="I1" s="274"/>
    </row>
    <row r="2" spans="1:9" s="260" customFormat="1" ht="55.5" customHeight="1" x14ac:dyDescent="0.25">
      <c r="A2" s="278" t="s">
        <v>176</v>
      </c>
      <c r="B2" s="278"/>
      <c r="C2" s="278"/>
      <c r="D2" s="278"/>
      <c r="E2" s="278"/>
      <c r="F2" s="278"/>
      <c r="G2" s="278"/>
      <c r="H2" s="278"/>
      <c r="I2" s="278"/>
    </row>
    <row r="3" spans="1:9" s="209" customFormat="1" ht="12.6" customHeight="1" x14ac:dyDescent="0.25">
      <c r="A3" s="210"/>
      <c r="B3" s="211"/>
      <c r="C3" s="210"/>
      <c r="D3" s="210"/>
      <c r="E3" s="212"/>
      <c r="F3" s="210"/>
      <c r="G3" s="210"/>
      <c r="H3" s="212"/>
      <c r="I3" s="213"/>
    </row>
    <row r="4" spans="1:9" ht="33" customHeight="1" x14ac:dyDescent="0.2">
      <c r="A4" s="276" t="s">
        <v>0</v>
      </c>
      <c r="B4" s="275" t="s">
        <v>151</v>
      </c>
      <c r="C4" s="275" t="s">
        <v>175</v>
      </c>
      <c r="D4" s="275"/>
      <c r="E4" s="275"/>
      <c r="F4" s="275" t="s">
        <v>175</v>
      </c>
      <c r="G4" s="275"/>
      <c r="H4" s="275"/>
      <c r="I4" s="276" t="s">
        <v>158</v>
      </c>
    </row>
    <row r="5" spans="1:9" ht="95.45" customHeight="1" x14ac:dyDescent="0.2">
      <c r="A5" s="277"/>
      <c r="B5" s="275"/>
      <c r="C5" s="214" t="s">
        <v>8</v>
      </c>
      <c r="D5" s="214" t="s">
        <v>152</v>
      </c>
      <c r="E5" s="215" t="s">
        <v>154</v>
      </c>
      <c r="F5" s="214" t="s">
        <v>5</v>
      </c>
      <c r="G5" s="214" t="s">
        <v>153</v>
      </c>
      <c r="H5" s="215" t="s">
        <v>154</v>
      </c>
      <c r="I5" s="277"/>
    </row>
    <row r="6" spans="1:9" s="216" customFormat="1" ht="17.25" customHeight="1" x14ac:dyDescent="0.25">
      <c r="A6" s="257" t="s">
        <v>147</v>
      </c>
      <c r="B6" s="257" t="s">
        <v>4</v>
      </c>
      <c r="C6" s="257">
        <v>1</v>
      </c>
      <c r="D6" s="257">
        <v>2</v>
      </c>
      <c r="E6" s="257">
        <v>3</v>
      </c>
      <c r="F6" s="257">
        <v>4</v>
      </c>
      <c r="G6" s="257">
        <v>5</v>
      </c>
      <c r="H6" s="257">
        <v>6</v>
      </c>
      <c r="I6" s="258" t="s">
        <v>159</v>
      </c>
    </row>
    <row r="7" spans="1:9" s="133" customFormat="1" ht="63.75" customHeight="1" x14ac:dyDescent="0.25">
      <c r="A7" s="132" t="s">
        <v>2</v>
      </c>
      <c r="B7" s="257" t="s">
        <v>149</v>
      </c>
      <c r="C7" s="135">
        <f>C8+C11+C13+C15+C18+C20+C23+C25+C28+C30+C33+C35+C39+C41</f>
        <v>9520</v>
      </c>
      <c r="D7" s="135">
        <f>D8+D11+D13+D15+D18+D20+D23+D25+D28+D30+D33+D35+D39+D41</f>
        <v>4228</v>
      </c>
      <c r="E7" s="217"/>
      <c r="F7" s="135">
        <f>F8+F11+F13+F15+F18+F20+F23+F25+F28+F30+F33+F35+F39+F41</f>
        <v>9390</v>
      </c>
      <c r="G7" s="135">
        <f>G8+G11+G13+G15+G18+G20+G23+G25+G28+G30+G33+G35+G39+G41</f>
        <v>3733</v>
      </c>
      <c r="H7" s="217"/>
      <c r="I7" s="207"/>
    </row>
    <row r="8" spans="1:9" s="133" customFormat="1" ht="22.5" customHeight="1" x14ac:dyDescent="0.25">
      <c r="A8" s="257">
        <v>1</v>
      </c>
      <c r="B8" s="134" t="s">
        <v>25</v>
      </c>
      <c r="C8" s="135">
        <f>SUM(C9:C10)</f>
        <v>561</v>
      </c>
      <c r="D8" s="135">
        <f>SUM(D9:D10)</f>
        <v>206</v>
      </c>
      <c r="E8" s="217">
        <f>D8/C8</f>
        <v>0.36720142602495542</v>
      </c>
      <c r="F8" s="135">
        <f>SUM(F9:F10)</f>
        <v>618</v>
      </c>
      <c r="G8" s="135">
        <f>SUM(G9:G10)</f>
        <v>235</v>
      </c>
      <c r="H8" s="217">
        <f>G8/F8</f>
        <v>0.38025889967637538</v>
      </c>
      <c r="I8" s="218">
        <f>H8-E8</f>
        <v>1.305747365141996E-2</v>
      </c>
    </row>
    <row r="9" spans="1:9" s="209" customFormat="1" ht="22.5" customHeight="1" x14ac:dyDescent="0.25">
      <c r="A9" s="219"/>
      <c r="B9" s="220" t="s">
        <v>102</v>
      </c>
      <c r="C9" s="221">
        <v>341</v>
      </c>
      <c r="D9" s="221">
        <v>67</v>
      </c>
      <c r="E9" s="222">
        <f t="shared" ref="E9:E10" si="0">D9/C9</f>
        <v>0.19648093841642228</v>
      </c>
      <c r="F9" s="221">
        <v>373</v>
      </c>
      <c r="G9" s="221">
        <v>135</v>
      </c>
      <c r="H9" s="222">
        <f>G9/F9</f>
        <v>0.36193029490616624</v>
      </c>
      <c r="I9" s="223"/>
    </row>
    <row r="10" spans="1:9" s="136" customFormat="1" ht="22.5" customHeight="1" x14ac:dyDescent="0.25">
      <c r="A10" s="219"/>
      <c r="B10" s="220" t="s">
        <v>104</v>
      </c>
      <c r="C10" s="224">
        <v>220</v>
      </c>
      <c r="D10" s="224">
        <v>139</v>
      </c>
      <c r="E10" s="222">
        <f t="shared" si="0"/>
        <v>0.63181818181818183</v>
      </c>
      <c r="F10" s="224">
        <v>245</v>
      </c>
      <c r="G10" s="224">
        <v>100</v>
      </c>
      <c r="H10" s="222">
        <f t="shared" ref="H10" si="1">G10/F10</f>
        <v>0.40816326530612246</v>
      </c>
      <c r="I10" s="206"/>
    </row>
    <row r="11" spans="1:9" s="133" customFormat="1" ht="22.5" customHeight="1" x14ac:dyDescent="0.25">
      <c r="A11" s="257">
        <v>2</v>
      </c>
      <c r="B11" s="225" t="s">
        <v>26</v>
      </c>
      <c r="C11" s="135">
        <f>C12</f>
        <v>984</v>
      </c>
      <c r="D11" s="135">
        <f>D12</f>
        <v>561</v>
      </c>
      <c r="E11" s="217">
        <f>D11/C11</f>
        <v>0.57012195121951215</v>
      </c>
      <c r="F11" s="135">
        <f>F12</f>
        <v>1010</v>
      </c>
      <c r="G11" s="135">
        <f>G12</f>
        <v>636</v>
      </c>
      <c r="H11" s="217">
        <f t="shared" ref="H11:H16" si="2">G11/F11</f>
        <v>0.62970297029702971</v>
      </c>
      <c r="I11" s="218">
        <f>H11-E11</f>
        <v>5.9581019077517561E-2</v>
      </c>
    </row>
    <row r="12" spans="1:9" s="209" customFormat="1" ht="22.5" customHeight="1" x14ac:dyDescent="0.25">
      <c r="A12" s="219"/>
      <c r="B12" s="220" t="s">
        <v>102</v>
      </c>
      <c r="C12" s="221">
        <v>984</v>
      </c>
      <c r="D12" s="221">
        <v>561</v>
      </c>
      <c r="E12" s="222">
        <f t="shared" ref="E12:E40" si="3">D12/C12</f>
        <v>0.57012195121951215</v>
      </c>
      <c r="F12" s="221">
        <v>1010</v>
      </c>
      <c r="G12" s="221">
        <v>636</v>
      </c>
      <c r="H12" s="222">
        <f t="shared" si="2"/>
        <v>0.62970297029702971</v>
      </c>
      <c r="I12" s="220"/>
    </row>
    <row r="13" spans="1:9" s="133" customFormat="1" ht="22.5" customHeight="1" x14ac:dyDescent="0.25">
      <c r="A13" s="257">
        <v>3</v>
      </c>
      <c r="B13" s="134" t="s">
        <v>27</v>
      </c>
      <c r="C13" s="135">
        <f>C14</f>
        <v>956</v>
      </c>
      <c r="D13" s="135">
        <f>D14</f>
        <v>119</v>
      </c>
      <c r="E13" s="217">
        <f>D13/C13</f>
        <v>0.12447698744769875</v>
      </c>
      <c r="F13" s="135">
        <f>F14</f>
        <v>392</v>
      </c>
      <c r="G13" s="135">
        <f>G14</f>
        <v>95</v>
      </c>
      <c r="H13" s="217">
        <f t="shared" si="2"/>
        <v>0.2423469387755102</v>
      </c>
      <c r="I13" s="218">
        <f>H13-E13</f>
        <v>0.11786995132781145</v>
      </c>
    </row>
    <row r="14" spans="1:9" s="209" customFormat="1" ht="22.5" customHeight="1" x14ac:dyDescent="0.25">
      <c r="A14" s="219"/>
      <c r="B14" s="220" t="s">
        <v>102</v>
      </c>
      <c r="C14" s="221">
        <v>956</v>
      </c>
      <c r="D14" s="221">
        <v>119</v>
      </c>
      <c r="E14" s="222">
        <f t="shared" si="3"/>
        <v>0.12447698744769875</v>
      </c>
      <c r="F14" s="221">
        <v>392</v>
      </c>
      <c r="G14" s="221">
        <v>95</v>
      </c>
      <c r="H14" s="222">
        <f t="shared" si="2"/>
        <v>0.2423469387755102</v>
      </c>
      <c r="I14" s="220"/>
    </row>
    <row r="15" spans="1:9" s="133" customFormat="1" ht="22.5" customHeight="1" x14ac:dyDescent="0.25">
      <c r="A15" s="257">
        <v>4</v>
      </c>
      <c r="B15" s="225" t="s">
        <v>28</v>
      </c>
      <c r="C15" s="135">
        <f>SUM(C16:C17)</f>
        <v>203</v>
      </c>
      <c r="D15" s="135">
        <f>SUM(D16:D17)</f>
        <v>66</v>
      </c>
      <c r="E15" s="217">
        <f>D15/C15</f>
        <v>0.3251231527093596</v>
      </c>
      <c r="F15" s="135">
        <f>SUM(F16:F17)</f>
        <v>240</v>
      </c>
      <c r="G15" s="135">
        <f>SUM(G16:G17)</f>
        <v>90</v>
      </c>
      <c r="H15" s="217">
        <f t="shared" si="2"/>
        <v>0.375</v>
      </c>
      <c r="I15" s="218">
        <f>H15-E15</f>
        <v>4.9876847290640403E-2</v>
      </c>
    </row>
    <row r="16" spans="1:9" s="209" customFormat="1" ht="22.5" customHeight="1" x14ac:dyDescent="0.25">
      <c r="A16" s="219"/>
      <c r="B16" s="220" t="s">
        <v>102</v>
      </c>
      <c r="C16" s="221">
        <v>152</v>
      </c>
      <c r="D16" s="221">
        <v>18</v>
      </c>
      <c r="E16" s="222">
        <f>D16/C16</f>
        <v>0.11842105263157894</v>
      </c>
      <c r="F16" s="221">
        <v>177</v>
      </c>
      <c r="G16" s="221">
        <v>53</v>
      </c>
      <c r="H16" s="222">
        <f t="shared" si="2"/>
        <v>0.29943502824858759</v>
      </c>
      <c r="I16" s="220"/>
    </row>
    <row r="17" spans="1:9" s="136" customFormat="1" ht="22.5" customHeight="1" x14ac:dyDescent="0.25">
      <c r="A17" s="219"/>
      <c r="B17" s="220" t="s">
        <v>104</v>
      </c>
      <c r="C17" s="224">
        <v>51</v>
      </c>
      <c r="D17" s="224">
        <v>48</v>
      </c>
      <c r="E17" s="222">
        <f t="shared" ref="E17" si="4">D17/C17</f>
        <v>0.94117647058823528</v>
      </c>
      <c r="F17" s="224">
        <v>63</v>
      </c>
      <c r="G17" s="224">
        <v>37</v>
      </c>
      <c r="H17" s="222">
        <f t="shared" ref="H17" si="5">G17/F17</f>
        <v>0.58730158730158732</v>
      </c>
      <c r="I17" s="206"/>
    </row>
    <row r="18" spans="1:9" s="133" customFormat="1" ht="22.5" customHeight="1" x14ac:dyDescent="0.25">
      <c r="A18" s="257">
        <v>5</v>
      </c>
      <c r="B18" s="226" t="s">
        <v>46</v>
      </c>
      <c r="C18" s="135">
        <f>C19</f>
        <v>1948</v>
      </c>
      <c r="D18" s="135">
        <f>D19</f>
        <v>990</v>
      </c>
      <c r="E18" s="217">
        <f>D18/C18</f>
        <v>0.50821355236139631</v>
      </c>
      <c r="F18" s="135">
        <f>F19</f>
        <v>2209</v>
      </c>
      <c r="G18" s="135">
        <f>G19</f>
        <v>554</v>
      </c>
      <c r="H18" s="217">
        <f>G18/F18</f>
        <v>0.25079221367134452</v>
      </c>
      <c r="I18" s="218">
        <f>H18-E18</f>
        <v>-0.25742133869005179</v>
      </c>
    </row>
    <row r="19" spans="1:9" s="136" customFormat="1" ht="22.5" customHeight="1" x14ac:dyDescent="0.25">
      <c r="A19" s="219"/>
      <c r="B19" s="220" t="s">
        <v>106</v>
      </c>
      <c r="C19" s="224">
        <v>1948</v>
      </c>
      <c r="D19" s="224">
        <v>990</v>
      </c>
      <c r="E19" s="222">
        <f t="shared" si="3"/>
        <v>0.50821355236139631</v>
      </c>
      <c r="F19" s="224">
        <v>2209</v>
      </c>
      <c r="G19" s="224">
        <v>554</v>
      </c>
      <c r="H19" s="222">
        <f>G19/F19</f>
        <v>0.25079221367134452</v>
      </c>
      <c r="I19" s="206"/>
    </row>
    <row r="20" spans="1:9" s="133" customFormat="1" ht="22.5" customHeight="1" x14ac:dyDescent="0.25">
      <c r="A20" s="257">
        <v>6</v>
      </c>
      <c r="B20" s="227" t="s">
        <v>10</v>
      </c>
      <c r="C20" s="135">
        <f>SUM(C21:C22)</f>
        <v>933</v>
      </c>
      <c r="D20" s="135">
        <f>SUM(D21:D22)</f>
        <v>391</v>
      </c>
      <c r="E20" s="217">
        <f>D20/C20</f>
        <v>0.41907824222936763</v>
      </c>
      <c r="F20" s="135">
        <f>SUM(F21:F22)</f>
        <v>882</v>
      </c>
      <c r="G20" s="135">
        <f>SUM(G21:G22)</f>
        <v>400</v>
      </c>
      <c r="H20" s="217">
        <f>G20/F20</f>
        <v>0.45351473922902497</v>
      </c>
      <c r="I20" s="218">
        <f>H20-E20</f>
        <v>3.443649699965734E-2</v>
      </c>
    </row>
    <row r="21" spans="1:9" s="136" customFormat="1" ht="22.5" customHeight="1" x14ac:dyDescent="0.25">
      <c r="A21" s="228"/>
      <c r="B21" s="229" t="s">
        <v>103</v>
      </c>
      <c r="C21" s="221">
        <v>399</v>
      </c>
      <c r="D21" s="221">
        <v>94</v>
      </c>
      <c r="E21" s="222">
        <f t="shared" si="3"/>
        <v>0.23558897243107768</v>
      </c>
      <c r="F21" s="221">
        <v>314</v>
      </c>
      <c r="G21" s="221">
        <v>58</v>
      </c>
      <c r="H21" s="222">
        <f>G21/F21</f>
        <v>0.18471337579617833</v>
      </c>
      <c r="I21" s="206"/>
    </row>
    <row r="22" spans="1:9" s="136" customFormat="1" ht="22.5" customHeight="1" x14ac:dyDescent="0.25">
      <c r="A22" s="219"/>
      <c r="B22" s="220" t="s">
        <v>120</v>
      </c>
      <c r="C22" s="224">
        <v>534</v>
      </c>
      <c r="D22" s="224">
        <v>297</v>
      </c>
      <c r="E22" s="222">
        <f t="shared" si="3"/>
        <v>0.5561797752808989</v>
      </c>
      <c r="F22" s="224">
        <v>568</v>
      </c>
      <c r="G22" s="224">
        <v>342</v>
      </c>
      <c r="H22" s="222">
        <f t="shared" ref="H22:H24" si="6">G22/F22</f>
        <v>0.602112676056338</v>
      </c>
      <c r="I22" s="206"/>
    </row>
    <row r="23" spans="1:9" s="133" customFormat="1" ht="22.5" customHeight="1" x14ac:dyDescent="0.25">
      <c r="A23" s="257">
        <v>7</v>
      </c>
      <c r="B23" s="227" t="s">
        <v>11</v>
      </c>
      <c r="C23" s="135">
        <f>C24</f>
        <v>505</v>
      </c>
      <c r="D23" s="135">
        <f>D24</f>
        <v>266</v>
      </c>
      <c r="E23" s="217">
        <f>D23/C23</f>
        <v>0.52673267326732676</v>
      </c>
      <c r="F23" s="135">
        <f>F24</f>
        <v>515</v>
      </c>
      <c r="G23" s="135">
        <f>G24</f>
        <v>324</v>
      </c>
      <c r="H23" s="217">
        <f>G23/F23</f>
        <v>0.62912621359223297</v>
      </c>
      <c r="I23" s="218">
        <f>H23-E23</f>
        <v>0.10239354032490622</v>
      </c>
    </row>
    <row r="24" spans="1:9" s="136" customFormat="1" ht="22.5" customHeight="1" x14ac:dyDescent="0.25">
      <c r="A24" s="228"/>
      <c r="B24" s="229" t="s">
        <v>103</v>
      </c>
      <c r="C24" s="221">
        <v>505</v>
      </c>
      <c r="D24" s="221">
        <v>266</v>
      </c>
      <c r="E24" s="222">
        <f t="shared" si="3"/>
        <v>0.52673267326732676</v>
      </c>
      <c r="F24" s="221">
        <v>515</v>
      </c>
      <c r="G24" s="221">
        <v>324</v>
      </c>
      <c r="H24" s="222">
        <f t="shared" si="6"/>
        <v>0.62912621359223297</v>
      </c>
      <c r="I24" s="206"/>
    </row>
    <row r="25" spans="1:9" s="133" customFormat="1" ht="22.5" customHeight="1" x14ac:dyDescent="0.25">
      <c r="A25" s="257">
        <v>8</v>
      </c>
      <c r="B25" s="227" t="s">
        <v>13</v>
      </c>
      <c r="C25" s="135">
        <f>SUM(C26:C27)</f>
        <v>306</v>
      </c>
      <c r="D25" s="135">
        <f>SUM(D26:D27)</f>
        <v>62</v>
      </c>
      <c r="E25" s="217">
        <f>D25/C25</f>
        <v>0.20261437908496732</v>
      </c>
      <c r="F25" s="135">
        <f>SUM(F26:F27)</f>
        <v>361</v>
      </c>
      <c r="G25" s="135">
        <f>SUM(G26:G27)</f>
        <v>93</v>
      </c>
      <c r="H25" s="217">
        <f>G25/F25</f>
        <v>0.25761772853185594</v>
      </c>
      <c r="I25" s="218">
        <f>H25-E25</f>
        <v>5.5003349446888616E-2</v>
      </c>
    </row>
    <row r="26" spans="1:9" s="136" customFormat="1" ht="22.5" customHeight="1" x14ac:dyDescent="0.25">
      <c r="A26" s="228"/>
      <c r="B26" s="229" t="s">
        <v>103</v>
      </c>
      <c r="C26" s="221">
        <v>57</v>
      </c>
      <c r="D26" s="221">
        <v>7</v>
      </c>
      <c r="E26" s="222">
        <f t="shared" si="3"/>
        <v>0.12280701754385964</v>
      </c>
      <c r="F26" s="230">
        <v>74</v>
      </c>
      <c r="G26" s="230">
        <v>12</v>
      </c>
      <c r="H26" s="222">
        <f t="shared" ref="H26:H34" si="7">G26/F26</f>
        <v>0.16216216216216217</v>
      </c>
      <c r="I26" s="206"/>
    </row>
    <row r="27" spans="1:9" s="136" customFormat="1" ht="22.5" customHeight="1" x14ac:dyDescent="0.25">
      <c r="A27" s="219"/>
      <c r="B27" s="220" t="s">
        <v>105</v>
      </c>
      <c r="C27" s="221">
        <v>249</v>
      </c>
      <c r="D27" s="221">
        <v>55</v>
      </c>
      <c r="E27" s="222">
        <f t="shared" si="3"/>
        <v>0.22088353413654618</v>
      </c>
      <c r="F27" s="224">
        <v>287</v>
      </c>
      <c r="G27" s="224">
        <v>81</v>
      </c>
      <c r="H27" s="222">
        <f t="shared" si="7"/>
        <v>0.28222996515679444</v>
      </c>
      <c r="I27" s="206"/>
    </row>
    <row r="28" spans="1:9" s="133" customFormat="1" ht="22.5" customHeight="1" x14ac:dyDescent="0.25">
      <c r="A28" s="257">
        <v>9</v>
      </c>
      <c r="B28" s="227" t="s">
        <v>9</v>
      </c>
      <c r="C28" s="135">
        <f>C29</f>
        <v>169</v>
      </c>
      <c r="D28" s="135">
        <f>D29</f>
        <v>37</v>
      </c>
      <c r="E28" s="217">
        <f>D28/C28</f>
        <v>0.21893491124260356</v>
      </c>
      <c r="F28" s="135">
        <f>F29</f>
        <v>170</v>
      </c>
      <c r="G28" s="135">
        <f>G29</f>
        <v>42</v>
      </c>
      <c r="H28" s="217">
        <f>G28/F28</f>
        <v>0.24705882352941178</v>
      </c>
      <c r="I28" s="218">
        <f>H28-E28</f>
        <v>2.8123912286808217E-2</v>
      </c>
    </row>
    <row r="29" spans="1:9" s="136" customFormat="1" ht="22.5" customHeight="1" x14ac:dyDescent="0.25">
      <c r="A29" s="228"/>
      <c r="B29" s="229" t="s">
        <v>103</v>
      </c>
      <c r="C29" s="221">
        <v>169</v>
      </c>
      <c r="D29" s="221">
        <v>37</v>
      </c>
      <c r="E29" s="222">
        <f t="shared" si="3"/>
        <v>0.21893491124260356</v>
      </c>
      <c r="F29" s="221">
        <v>170</v>
      </c>
      <c r="G29" s="221">
        <v>42</v>
      </c>
      <c r="H29" s="222">
        <f t="shared" si="7"/>
        <v>0.24705882352941178</v>
      </c>
      <c r="I29" s="206"/>
    </row>
    <row r="30" spans="1:9" s="133" customFormat="1" ht="22.5" customHeight="1" x14ac:dyDescent="0.25">
      <c r="A30" s="257">
        <v>10</v>
      </c>
      <c r="B30" s="227" t="s">
        <v>14</v>
      </c>
      <c r="C30" s="135">
        <f>SUM(C31:C32)</f>
        <v>1165</v>
      </c>
      <c r="D30" s="135">
        <f>SUM(D31:D32)</f>
        <v>414</v>
      </c>
      <c r="E30" s="217">
        <f>D30/C30</f>
        <v>0.35536480686695276</v>
      </c>
      <c r="F30" s="135">
        <f>SUM(F31:F32)</f>
        <v>1060</v>
      </c>
      <c r="G30" s="135">
        <f>SUM(G31:G32)</f>
        <v>331</v>
      </c>
      <c r="H30" s="217">
        <f>G30/F30</f>
        <v>0.31226415094339621</v>
      </c>
      <c r="I30" s="218">
        <f>H30-E30</f>
        <v>-4.3100655923556552E-2</v>
      </c>
    </row>
    <row r="31" spans="1:9" s="136" customFormat="1" ht="22.5" customHeight="1" x14ac:dyDescent="0.25">
      <c r="A31" s="228"/>
      <c r="B31" s="229" t="s">
        <v>103</v>
      </c>
      <c r="C31" s="221">
        <v>969</v>
      </c>
      <c r="D31" s="221">
        <v>294</v>
      </c>
      <c r="E31" s="222">
        <f t="shared" si="3"/>
        <v>0.30340557275541796</v>
      </c>
      <c r="F31" s="221">
        <v>937</v>
      </c>
      <c r="G31" s="221">
        <v>283</v>
      </c>
      <c r="H31" s="222">
        <f t="shared" si="7"/>
        <v>0.30202774813233724</v>
      </c>
      <c r="I31" s="206"/>
    </row>
    <row r="32" spans="1:9" s="209" customFormat="1" ht="19.5" customHeight="1" x14ac:dyDescent="0.25">
      <c r="A32" s="219"/>
      <c r="B32" s="220" t="s">
        <v>122</v>
      </c>
      <c r="C32" s="224">
        <v>196</v>
      </c>
      <c r="D32" s="224">
        <v>120</v>
      </c>
      <c r="E32" s="222">
        <f t="shared" si="3"/>
        <v>0.61224489795918369</v>
      </c>
      <c r="F32" s="224">
        <v>123</v>
      </c>
      <c r="G32" s="224">
        <v>48</v>
      </c>
      <c r="H32" s="222">
        <f t="shared" si="7"/>
        <v>0.3902439024390244</v>
      </c>
      <c r="I32" s="231"/>
    </row>
    <row r="33" spans="1:9" s="133" customFormat="1" ht="22.5" customHeight="1" x14ac:dyDescent="0.25">
      <c r="A33" s="257">
        <v>11</v>
      </c>
      <c r="B33" s="134" t="s">
        <v>36</v>
      </c>
      <c r="C33" s="135">
        <f>C34</f>
        <v>104</v>
      </c>
      <c r="D33" s="135">
        <f>D34</f>
        <v>49</v>
      </c>
      <c r="E33" s="217">
        <f>D33/C33</f>
        <v>0.47115384615384615</v>
      </c>
      <c r="F33" s="135">
        <f>F34</f>
        <v>114</v>
      </c>
      <c r="G33" s="135">
        <f>G34</f>
        <v>57</v>
      </c>
      <c r="H33" s="217">
        <f>G33/F33</f>
        <v>0.5</v>
      </c>
      <c r="I33" s="218">
        <f>H33-E33</f>
        <v>2.8846153846153855E-2</v>
      </c>
    </row>
    <row r="34" spans="1:9" s="136" customFormat="1" ht="22.5" customHeight="1" x14ac:dyDescent="0.25">
      <c r="A34" s="232"/>
      <c r="B34" s="233" t="s">
        <v>111</v>
      </c>
      <c r="C34" s="221">
        <v>104</v>
      </c>
      <c r="D34" s="221">
        <v>49</v>
      </c>
      <c r="E34" s="222">
        <f t="shared" si="3"/>
        <v>0.47115384615384615</v>
      </c>
      <c r="F34" s="221">
        <v>114</v>
      </c>
      <c r="G34" s="221">
        <v>57</v>
      </c>
      <c r="H34" s="222">
        <f t="shared" si="7"/>
        <v>0.5</v>
      </c>
      <c r="I34" s="234"/>
    </row>
    <row r="35" spans="1:9" s="133" customFormat="1" ht="22.5" customHeight="1" x14ac:dyDescent="0.25">
      <c r="A35" s="257">
        <v>12</v>
      </c>
      <c r="B35" s="134" t="s">
        <v>41</v>
      </c>
      <c r="C35" s="135">
        <f>SUM(C36:C38)</f>
        <v>1552</v>
      </c>
      <c r="D35" s="135">
        <f>SUM(D36:D38)</f>
        <v>1034</v>
      </c>
      <c r="E35" s="217">
        <f>D35/C35</f>
        <v>0.66623711340206182</v>
      </c>
      <c r="F35" s="135">
        <f>SUM(F36:F38)</f>
        <v>1662</v>
      </c>
      <c r="G35" s="135">
        <f>SUM(G36:G38)</f>
        <v>845</v>
      </c>
      <c r="H35" s="217">
        <f t="shared" ref="H35:H40" si="8">G35/F35</f>
        <v>0.50842358604091453</v>
      </c>
      <c r="I35" s="218">
        <f>H35-E35</f>
        <v>-0.15781352736114729</v>
      </c>
    </row>
    <row r="36" spans="1:9" s="136" customFormat="1" ht="24.75" customHeight="1" x14ac:dyDescent="0.25">
      <c r="A36" s="232"/>
      <c r="B36" s="233" t="s">
        <v>114</v>
      </c>
      <c r="C36" s="224">
        <v>1384</v>
      </c>
      <c r="D36" s="224">
        <v>947</v>
      </c>
      <c r="E36" s="222">
        <f t="shared" si="3"/>
        <v>0.68424855491329484</v>
      </c>
      <c r="F36" s="224">
        <v>1485</v>
      </c>
      <c r="G36" s="224">
        <v>803</v>
      </c>
      <c r="H36" s="222">
        <f t="shared" si="8"/>
        <v>0.54074074074074074</v>
      </c>
      <c r="I36" s="235"/>
    </row>
    <row r="37" spans="1:9" s="209" customFormat="1" ht="24.75" customHeight="1" x14ac:dyDescent="0.25">
      <c r="A37" s="219"/>
      <c r="B37" s="220" t="s">
        <v>145</v>
      </c>
      <c r="C37" s="224">
        <v>55</v>
      </c>
      <c r="D37" s="224">
        <v>49</v>
      </c>
      <c r="E37" s="222">
        <f>D37/C37</f>
        <v>0.89090909090909087</v>
      </c>
      <c r="F37" s="224">
        <v>60</v>
      </c>
      <c r="G37" s="224">
        <v>28</v>
      </c>
      <c r="H37" s="222">
        <f t="shared" si="8"/>
        <v>0.46666666666666667</v>
      </c>
      <c r="I37" s="220"/>
    </row>
    <row r="38" spans="1:9" s="136" customFormat="1" ht="24.75" customHeight="1" x14ac:dyDescent="0.25">
      <c r="A38" s="236"/>
      <c r="B38" s="220" t="s">
        <v>131</v>
      </c>
      <c r="C38" s="221">
        <v>113</v>
      </c>
      <c r="D38" s="221">
        <v>38</v>
      </c>
      <c r="E38" s="222">
        <f>D38/C38</f>
        <v>0.33628318584070799</v>
      </c>
      <c r="F38" s="237">
        <v>117</v>
      </c>
      <c r="G38" s="237">
        <v>14</v>
      </c>
      <c r="H38" s="222">
        <f t="shared" si="8"/>
        <v>0.11965811965811966</v>
      </c>
      <c r="I38" s="206"/>
    </row>
    <row r="39" spans="1:9" s="133" customFormat="1" ht="22.5" customHeight="1" x14ac:dyDescent="0.25">
      <c r="A39" s="257">
        <v>13</v>
      </c>
      <c r="B39" s="134" t="s">
        <v>76</v>
      </c>
      <c r="C39" s="135">
        <f>C40</f>
        <v>134</v>
      </c>
      <c r="D39" s="135">
        <f>D40</f>
        <v>33</v>
      </c>
      <c r="E39" s="217">
        <f>D39/C39</f>
        <v>0.2462686567164179</v>
      </c>
      <c r="F39" s="135">
        <f>F40</f>
        <v>157</v>
      </c>
      <c r="G39" s="135">
        <f>G40</f>
        <v>31</v>
      </c>
      <c r="H39" s="217">
        <f t="shared" si="8"/>
        <v>0.19745222929936307</v>
      </c>
      <c r="I39" s="218">
        <f>H39-E39</f>
        <v>-4.8816427417054831E-2</v>
      </c>
    </row>
    <row r="40" spans="1:9" s="238" customFormat="1" ht="22.5" customHeight="1" x14ac:dyDescent="0.25">
      <c r="A40" s="257"/>
      <c r="B40" s="233" t="s">
        <v>126</v>
      </c>
      <c r="C40" s="221">
        <v>134</v>
      </c>
      <c r="D40" s="221">
        <v>33</v>
      </c>
      <c r="E40" s="222">
        <f t="shared" si="3"/>
        <v>0.2462686567164179</v>
      </c>
      <c r="F40" s="221">
        <v>157</v>
      </c>
      <c r="G40" s="221">
        <v>31</v>
      </c>
      <c r="H40" s="222">
        <f t="shared" si="8"/>
        <v>0.19745222929936307</v>
      </c>
      <c r="I40" s="226"/>
    </row>
    <row r="41" spans="1:9" s="133" customFormat="1" ht="22.5" customHeight="1" x14ac:dyDescent="0.25">
      <c r="A41" s="257">
        <v>14</v>
      </c>
      <c r="B41" s="134" t="s">
        <v>146</v>
      </c>
      <c r="C41" s="135"/>
      <c r="D41" s="135"/>
      <c r="E41" s="217"/>
      <c r="F41" s="135">
        <f>F72</f>
        <v>0</v>
      </c>
      <c r="G41" s="135">
        <f>G72</f>
        <v>0</v>
      </c>
      <c r="H41" s="217"/>
      <c r="I41" s="207"/>
    </row>
    <row r="42" spans="1:9" s="238" customFormat="1" ht="33.75" customHeight="1" x14ac:dyDescent="0.25">
      <c r="A42" s="257"/>
      <c r="B42" s="233" t="s">
        <v>126</v>
      </c>
      <c r="C42" s="279" t="s">
        <v>155</v>
      </c>
      <c r="D42" s="280"/>
      <c r="E42" s="280"/>
      <c r="F42" s="280"/>
      <c r="G42" s="280"/>
      <c r="H42" s="281"/>
      <c r="I42" s="226"/>
    </row>
    <row r="43" spans="1:9" s="133" customFormat="1" ht="42.75" customHeight="1" x14ac:dyDescent="0.25">
      <c r="A43" s="257" t="s">
        <v>72</v>
      </c>
      <c r="B43" s="257" t="s">
        <v>150</v>
      </c>
      <c r="C43" s="135"/>
      <c r="D43" s="135"/>
      <c r="E43" s="217"/>
      <c r="F43" s="135"/>
      <c r="G43" s="135"/>
      <c r="H43" s="217"/>
      <c r="I43" s="207"/>
    </row>
    <row r="44" spans="1:9" s="209" customFormat="1" ht="22.5" customHeight="1" x14ac:dyDescent="0.25">
      <c r="A44" s="257">
        <v>1</v>
      </c>
      <c r="B44" s="134" t="s">
        <v>70</v>
      </c>
      <c r="C44" s="135">
        <f t="shared" ref="C44:G44" si="9">SUM(C45:C48)</f>
        <v>2433</v>
      </c>
      <c r="D44" s="135">
        <f t="shared" si="9"/>
        <v>765</v>
      </c>
      <c r="E44" s="217"/>
      <c r="F44" s="135">
        <f t="shared" si="9"/>
        <v>1952</v>
      </c>
      <c r="G44" s="135">
        <f t="shared" si="9"/>
        <v>919</v>
      </c>
      <c r="H44" s="217"/>
      <c r="I44" s="220"/>
    </row>
    <row r="45" spans="1:9" s="209" customFormat="1" ht="22.5" customHeight="1" x14ac:dyDescent="0.25">
      <c r="A45" s="219"/>
      <c r="B45" s="239" t="s">
        <v>28</v>
      </c>
      <c r="C45" s="221">
        <v>152</v>
      </c>
      <c r="D45" s="221">
        <v>18</v>
      </c>
      <c r="E45" s="222">
        <f>D45/C45</f>
        <v>0.11842105263157894</v>
      </c>
      <c r="F45" s="221">
        <v>177</v>
      </c>
      <c r="G45" s="221">
        <v>53</v>
      </c>
      <c r="H45" s="222">
        <f>G45/F45</f>
        <v>0.29943502824858759</v>
      </c>
      <c r="I45" s="220"/>
    </row>
    <row r="46" spans="1:9" s="209" customFormat="1" ht="22.5" customHeight="1" x14ac:dyDescent="0.25">
      <c r="A46" s="219"/>
      <c r="B46" s="233" t="s">
        <v>25</v>
      </c>
      <c r="C46" s="221">
        <v>341</v>
      </c>
      <c r="D46" s="221">
        <v>67</v>
      </c>
      <c r="E46" s="222">
        <f t="shared" ref="E46:E71" si="10">D46/C46</f>
        <v>0.19648093841642228</v>
      </c>
      <c r="F46" s="221">
        <v>373</v>
      </c>
      <c r="G46" s="221">
        <v>135</v>
      </c>
      <c r="H46" s="222">
        <f>G46/F46</f>
        <v>0.36193029490616624</v>
      </c>
      <c r="I46" s="223"/>
    </row>
    <row r="47" spans="1:9" s="209" customFormat="1" ht="22.5" customHeight="1" x14ac:dyDescent="0.25">
      <c r="A47" s="219"/>
      <c r="B47" s="239" t="s">
        <v>26</v>
      </c>
      <c r="C47" s="221">
        <v>984</v>
      </c>
      <c r="D47" s="221">
        <v>561</v>
      </c>
      <c r="E47" s="222">
        <f t="shared" si="10"/>
        <v>0.57012195121951215</v>
      </c>
      <c r="F47" s="221">
        <v>1010</v>
      </c>
      <c r="G47" s="221">
        <v>636</v>
      </c>
      <c r="H47" s="222">
        <f>G47/F47</f>
        <v>0.62970297029702971</v>
      </c>
      <c r="I47" s="220"/>
    </row>
    <row r="48" spans="1:9" s="209" customFormat="1" ht="22.5" customHeight="1" x14ac:dyDescent="0.25">
      <c r="A48" s="219"/>
      <c r="B48" s="233" t="s">
        <v>27</v>
      </c>
      <c r="C48" s="221">
        <v>956</v>
      </c>
      <c r="D48" s="221">
        <v>119</v>
      </c>
      <c r="E48" s="222">
        <f t="shared" si="10"/>
        <v>0.12447698744769875</v>
      </c>
      <c r="F48" s="221">
        <v>392</v>
      </c>
      <c r="G48" s="221">
        <v>95</v>
      </c>
      <c r="H48" s="222">
        <f>G48/F48</f>
        <v>0.2423469387755102</v>
      </c>
      <c r="I48" s="220"/>
    </row>
    <row r="49" spans="1:9" s="133" customFormat="1" ht="22.5" customHeight="1" x14ac:dyDescent="0.25">
      <c r="A49" s="132">
        <v>2</v>
      </c>
      <c r="B49" s="226" t="s">
        <v>47</v>
      </c>
      <c r="C49" s="240">
        <f t="shared" ref="C49:D49" si="11">C50</f>
        <v>1948</v>
      </c>
      <c r="D49" s="240">
        <f t="shared" si="11"/>
        <v>990</v>
      </c>
      <c r="E49" s="241"/>
      <c r="F49" s="240">
        <v>2209</v>
      </c>
      <c r="G49" s="240">
        <v>554</v>
      </c>
      <c r="H49" s="241"/>
      <c r="I49" s="207"/>
    </row>
    <row r="50" spans="1:9" s="136" customFormat="1" ht="22.5" customHeight="1" x14ac:dyDescent="0.25">
      <c r="A50" s="219"/>
      <c r="B50" s="220" t="s">
        <v>46</v>
      </c>
      <c r="C50" s="224">
        <v>1948</v>
      </c>
      <c r="D50" s="224">
        <v>990</v>
      </c>
      <c r="E50" s="222">
        <f t="shared" si="10"/>
        <v>0.50821355236139631</v>
      </c>
      <c r="F50" s="224">
        <v>2209</v>
      </c>
      <c r="G50" s="224">
        <v>554</v>
      </c>
      <c r="H50" s="222">
        <f>G50/F50</f>
        <v>0.25079221367134452</v>
      </c>
      <c r="I50" s="206"/>
    </row>
    <row r="51" spans="1:9" s="133" customFormat="1" ht="22.5" customHeight="1" x14ac:dyDescent="0.25">
      <c r="A51" s="242">
        <v>3</v>
      </c>
      <c r="B51" s="227" t="s">
        <v>17</v>
      </c>
      <c r="C51" s="135">
        <f t="shared" ref="C51:D51" si="12">SUM(C52:C56)</f>
        <v>2099</v>
      </c>
      <c r="D51" s="135">
        <f t="shared" si="12"/>
        <v>686</v>
      </c>
      <c r="E51" s="217"/>
      <c r="F51" s="135">
        <f t="shared" ref="F51:G51" si="13">SUM(F52:F56)</f>
        <v>2010</v>
      </c>
      <c r="G51" s="135">
        <f t="shared" si="13"/>
        <v>719</v>
      </c>
      <c r="H51" s="217"/>
      <c r="I51" s="207"/>
    </row>
    <row r="52" spans="1:9" s="136" customFormat="1" ht="22.5" customHeight="1" x14ac:dyDescent="0.25">
      <c r="A52" s="228"/>
      <c r="B52" s="229" t="s">
        <v>10</v>
      </c>
      <c r="C52" s="221">
        <v>399</v>
      </c>
      <c r="D52" s="221">
        <v>94</v>
      </c>
      <c r="E52" s="222">
        <f t="shared" si="10"/>
        <v>0.23558897243107768</v>
      </c>
      <c r="F52" s="221">
        <v>314</v>
      </c>
      <c r="G52" s="221">
        <v>58</v>
      </c>
      <c r="H52" s="222">
        <f>G52/F52</f>
        <v>0.18471337579617833</v>
      </c>
      <c r="I52" s="206"/>
    </row>
    <row r="53" spans="1:9" s="136" customFormat="1" ht="22.5" customHeight="1" x14ac:dyDescent="0.25">
      <c r="A53" s="228"/>
      <c r="B53" s="229" t="s">
        <v>11</v>
      </c>
      <c r="C53" s="221">
        <v>505</v>
      </c>
      <c r="D53" s="221">
        <v>266</v>
      </c>
      <c r="E53" s="222">
        <f t="shared" si="10"/>
        <v>0.52673267326732676</v>
      </c>
      <c r="F53" s="221">
        <v>515</v>
      </c>
      <c r="G53" s="221">
        <v>324</v>
      </c>
      <c r="H53" s="222">
        <f t="shared" ref="H53:H56" si="14">G53/F53</f>
        <v>0.62912621359223297</v>
      </c>
      <c r="I53" s="206"/>
    </row>
    <row r="54" spans="1:9" s="136" customFormat="1" ht="22.5" customHeight="1" x14ac:dyDescent="0.25">
      <c r="A54" s="228"/>
      <c r="B54" s="229" t="s">
        <v>13</v>
      </c>
      <c r="C54" s="221">
        <v>57</v>
      </c>
      <c r="D54" s="221">
        <v>7</v>
      </c>
      <c r="E54" s="222">
        <f t="shared" si="10"/>
        <v>0.12280701754385964</v>
      </c>
      <c r="F54" s="221">
        <v>74</v>
      </c>
      <c r="G54" s="221">
        <v>12</v>
      </c>
      <c r="H54" s="222">
        <f t="shared" si="14"/>
        <v>0.16216216216216217</v>
      </c>
      <c r="I54" s="206"/>
    </row>
    <row r="55" spans="1:9" s="136" customFormat="1" ht="22.5" customHeight="1" x14ac:dyDescent="0.25">
      <c r="A55" s="228"/>
      <c r="B55" s="229" t="s">
        <v>9</v>
      </c>
      <c r="C55" s="221">
        <v>169</v>
      </c>
      <c r="D55" s="221">
        <v>37</v>
      </c>
      <c r="E55" s="222">
        <f t="shared" si="10"/>
        <v>0.21893491124260356</v>
      </c>
      <c r="F55" s="221">
        <v>170</v>
      </c>
      <c r="G55" s="221">
        <v>42</v>
      </c>
      <c r="H55" s="222">
        <f t="shared" si="14"/>
        <v>0.24705882352941178</v>
      </c>
      <c r="I55" s="206"/>
    </row>
    <row r="56" spans="1:9" s="136" customFormat="1" ht="22.5" customHeight="1" x14ac:dyDescent="0.25">
      <c r="A56" s="228"/>
      <c r="B56" s="229" t="s">
        <v>14</v>
      </c>
      <c r="C56" s="221">
        <v>969</v>
      </c>
      <c r="D56" s="221">
        <v>282</v>
      </c>
      <c r="E56" s="222">
        <f t="shared" si="10"/>
        <v>0.29102167182662536</v>
      </c>
      <c r="F56" s="221">
        <v>937</v>
      </c>
      <c r="G56" s="221">
        <v>283</v>
      </c>
      <c r="H56" s="222">
        <f t="shared" si="14"/>
        <v>0.30202774813233724</v>
      </c>
      <c r="I56" s="206"/>
    </row>
    <row r="57" spans="1:9" s="136" customFormat="1" ht="22.5" customHeight="1" x14ac:dyDescent="0.25">
      <c r="A57" s="257">
        <v>4</v>
      </c>
      <c r="B57" s="134" t="s">
        <v>51</v>
      </c>
      <c r="C57" s="135">
        <f>SUM(C58:C58)</f>
        <v>104</v>
      </c>
      <c r="D57" s="135">
        <f>SUM(D58:D58)</f>
        <v>49</v>
      </c>
      <c r="E57" s="222"/>
      <c r="F57" s="135">
        <f>SUM(F58:F58)</f>
        <v>114</v>
      </c>
      <c r="G57" s="135">
        <f>SUM(G58:G58)</f>
        <v>57</v>
      </c>
      <c r="H57" s="243"/>
      <c r="I57" s="206"/>
    </row>
    <row r="58" spans="1:9" s="136" customFormat="1" ht="22.5" customHeight="1" x14ac:dyDescent="0.25">
      <c r="A58" s="232"/>
      <c r="B58" s="233" t="s">
        <v>36</v>
      </c>
      <c r="C58" s="221">
        <v>104</v>
      </c>
      <c r="D58" s="221">
        <v>49</v>
      </c>
      <c r="E58" s="222">
        <f t="shared" si="10"/>
        <v>0.47115384615384615</v>
      </c>
      <c r="F58" s="221">
        <v>114</v>
      </c>
      <c r="G58" s="221">
        <v>57</v>
      </c>
      <c r="H58" s="222">
        <f t="shared" ref="H58:H71" si="15">G58/F58</f>
        <v>0.5</v>
      </c>
      <c r="I58" s="234"/>
    </row>
    <row r="59" spans="1:9" s="136" customFormat="1" ht="22.5" customHeight="1" x14ac:dyDescent="0.25">
      <c r="A59" s="257">
        <v>5</v>
      </c>
      <c r="B59" s="134" t="s">
        <v>43</v>
      </c>
      <c r="C59" s="135">
        <f t="shared" ref="C59:D59" si="16">C60</f>
        <v>1384</v>
      </c>
      <c r="D59" s="135">
        <f t="shared" si="16"/>
        <v>947</v>
      </c>
      <c r="E59" s="217"/>
      <c r="F59" s="135">
        <f t="shared" ref="F59:G59" si="17">F60</f>
        <v>1485</v>
      </c>
      <c r="G59" s="135">
        <f t="shared" si="17"/>
        <v>803</v>
      </c>
      <c r="H59" s="217"/>
      <c r="I59" s="206"/>
    </row>
    <row r="60" spans="1:9" s="136" customFormat="1" ht="22.5" customHeight="1" x14ac:dyDescent="0.25">
      <c r="A60" s="232"/>
      <c r="B60" s="233" t="s">
        <v>41</v>
      </c>
      <c r="C60" s="224">
        <v>1384</v>
      </c>
      <c r="D60" s="224">
        <v>947</v>
      </c>
      <c r="E60" s="222">
        <f t="shared" si="10"/>
        <v>0.68424855491329484</v>
      </c>
      <c r="F60" s="224">
        <v>1485</v>
      </c>
      <c r="G60" s="224">
        <v>803</v>
      </c>
      <c r="H60" s="222">
        <f t="shared" si="15"/>
        <v>0.54074074074074074</v>
      </c>
      <c r="I60" s="235"/>
    </row>
    <row r="61" spans="1:9" s="133" customFormat="1" ht="22.5" customHeight="1" x14ac:dyDescent="0.25">
      <c r="A61" s="132">
        <v>6</v>
      </c>
      <c r="B61" s="134" t="s">
        <v>73</v>
      </c>
      <c r="C61" s="135">
        <f t="shared" ref="C61:D61" si="18">C62</f>
        <v>534</v>
      </c>
      <c r="D61" s="135">
        <f t="shared" si="18"/>
        <v>297</v>
      </c>
      <c r="E61" s="241"/>
      <c r="F61" s="135">
        <f t="shared" ref="F61:G61" si="19">F62</f>
        <v>568</v>
      </c>
      <c r="G61" s="135">
        <f t="shared" si="19"/>
        <v>342</v>
      </c>
      <c r="H61" s="241"/>
      <c r="I61" s="207"/>
    </row>
    <row r="62" spans="1:9" s="136" customFormat="1" ht="22.5" customHeight="1" x14ac:dyDescent="0.25">
      <c r="A62" s="219"/>
      <c r="B62" s="220" t="s">
        <v>10</v>
      </c>
      <c r="C62" s="224">
        <v>534</v>
      </c>
      <c r="D62" s="224">
        <v>297</v>
      </c>
      <c r="E62" s="222">
        <f t="shared" si="10"/>
        <v>0.5561797752808989</v>
      </c>
      <c r="F62" s="224">
        <v>568</v>
      </c>
      <c r="G62" s="224">
        <v>342</v>
      </c>
      <c r="H62" s="222">
        <f t="shared" si="15"/>
        <v>0.602112676056338</v>
      </c>
      <c r="I62" s="206"/>
    </row>
    <row r="63" spans="1:9" s="133" customFormat="1" ht="22.5" customHeight="1" x14ac:dyDescent="0.25">
      <c r="A63" s="132">
        <v>7</v>
      </c>
      <c r="B63" s="226" t="s">
        <v>69</v>
      </c>
      <c r="C63" s="240">
        <f t="shared" ref="C63:D63" si="20">SUM(C64:C65)</f>
        <v>271</v>
      </c>
      <c r="D63" s="240">
        <f t="shared" si="20"/>
        <v>187</v>
      </c>
      <c r="E63" s="241"/>
      <c r="F63" s="240">
        <f t="shared" ref="F63:G63" si="21">SUM(F64:F65)</f>
        <v>308</v>
      </c>
      <c r="G63" s="240">
        <f t="shared" si="21"/>
        <v>137</v>
      </c>
      <c r="H63" s="241"/>
      <c r="I63" s="207"/>
    </row>
    <row r="64" spans="1:9" s="136" customFormat="1" ht="22.5" customHeight="1" x14ac:dyDescent="0.25">
      <c r="A64" s="219"/>
      <c r="B64" s="220" t="s">
        <v>25</v>
      </c>
      <c r="C64" s="224">
        <v>220</v>
      </c>
      <c r="D64" s="224">
        <v>139</v>
      </c>
      <c r="E64" s="222">
        <f t="shared" si="10"/>
        <v>0.63181818181818183</v>
      </c>
      <c r="F64" s="224">
        <v>245</v>
      </c>
      <c r="G64" s="224">
        <v>100</v>
      </c>
      <c r="H64" s="222">
        <f t="shared" si="15"/>
        <v>0.40816326530612246</v>
      </c>
      <c r="I64" s="206"/>
    </row>
    <row r="65" spans="1:9" s="136" customFormat="1" ht="22.5" customHeight="1" x14ac:dyDescent="0.25">
      <c r="A65" s="219"/>
      <c r="B65" s="220" t="s">
        <v>28</v>
      </c>
      <c r="C65" s="224">
        <v>51</v>
      </c>
      <c r="D65" s="224">
        <v>48</v>
      </c>
      <c r="E65" s="222">
        <f t="shared" si="10"/>
        <v>0.94117647058823528</v>
      </c>
      <c r="F65" s="224">
        <v>63</v>
      </c>
      <c r="G65" s="224">
        <v>37</v>
      </c>
      <c r="H65" s="222">
        <f t="shared" si="15"/>
        <v>0.58730158730158732</v>
      </c>
      <c r="I65" s="206"/>
    </row>
    <row r="66" spans="1:9" s="133" customFormat="1" ht="22.5" customHeight="1" x14ac:dyDescent="0.25">
      <c r="A66" s="132">
        <v>8</v>
      </c>
      <c r="B66" s="226" t="s">
        <v>74</v>
      </c>
      <c r="C66" s="240">
        <f t="shared" ref="C66:D66" si="22">C67</f>
        <v>249</v>
      </c>
      <c r="D66" s="240">
        <f t="shared" si="22"/>
        <v>55</v>
      </c>
      <c r="E66" s="241"/>
      <c r="F66" s="240">
        <f t="shared" ref="F66:G66" si="23">F67</f>
        <v>287</v>
      </c>
      <c r="G66" s="240">
        <f t="shared" si="23"/>
        <v>81</v>
      </c>
      <c r="H66" s="241"/>
      <c r="I66" s="207"/>
    </row>
    <row r="67" spans="1:9" s="136" customFormat="1" ht="22.5" customHeight="1" x14ac:dyDescent="0.25">
      <c r="A67" s="219"/>
      <c r="B67" s="220" t="s">
        <v>13</v>
      </c>
      <c r="C67" s="221">
        <v>249</v>
      </c>
      <c r="D67" s="221">
        <v>55</v>
      </c>
      <c r="E67" s="222">
        <f t="shared" si="10"/>
        <v>0.22088353413654618</v>
      </c>
      <c r="F67" s="224">
        <v>287</v>
      </c>
      <c r="G67" s="224">
        <v>81</v>
      </c>
      <c r="H67" s="222">
        <f t="shared" si="15"/>
        <v>0.28222996515679444</v>
      </c>
      <c r="I67" s="206"/>
    </row>
    <row r="68" spans="1:9" s="133" customFormat="1" ht="22.5" customHeight="1" x14ac:dyDescent="0.25">
      <c r="A68" s="132">
        <v>9</v>
      </c>
      <c r="B68" s="226" t="s">
        <v>75</v>
      </c>
      <c r="C68" s="240">
        <f t="shared" ref="C68:D68" si="24">C69</f>
        <v>196</v>
      </c>
      <c r="D68" s="240">
        <f t="shared" si="24"/>
        <v>120</v>
      </c>
      <c r="E68" s="241"/>
      <c r="F68" s="240">
        <f t="shared" ref="F68:G68" si="25">F69</f>
        <v>123</v>
      </c>
      <c r="G68" s="240">
        <f t="shared" si="25"/>
        <v>48</v>
      </c>
      <c r="H68" s="241"/>
      <c r="I68" s="207"/>
    </row>
    <row r="69" spans="1:9" s="209" customFormat="1" ht="22.5" customHeight="1" x14ac:dyDescent="0.25">
      <c r="A69" s="219"/>
      <c r="B69" s="220" t="s">
        <v>14</v>
      </c>
      <c r="C69" s="224">
        <v>196</v>
      </c>
      <c r="D69" s="224">
        <v>120</v>
      </c>
      <c r="E69" s="222">
        <f t="shared" si="10"/>
        <v>0.61224489795918369</v>
      </c>
      <c r="F69" s="224">
        <v>123</v>
      </c>
      <c r="G69" s="224">
        <v>48</v>
      </c>
      <c r="H69" s="222">
        <f t="shared" si="15"/>
        <v>0.3902439024390244</v>
      </c>
      <c r="I69" s="231"/>
    </row>
    <row r="70" spans="1:9" s="238" customFormat="1" ht="22.5" customHeight="1" x14ac:dyDescent="0.25">
      <c r="A70" s="132">
        <v>10</v>
      </c>
      <c r="B70" s="226" t="s">
        <v>100</v>
      </c>
      <c r="C70" s="240">
        <f t="shared" ref="C70:D70" si="26">C71</f>
        <v>134</v>
      </c>
      <c r="D70" s="240">
        <f t="shared" si="26"/>
        <v>33</v>
      </c>
      <c r="E70" s="241"/>
      <c r="F70" s="240">
        <f t="shared" ref="F70:G70" si="27">F71</f>
        <v>157</v>
      </c>
      <c r="G70" s="240">
        <f t="shared" si="27"/>
        <v>31</v>
      </c>
      <c r="H70" s="241"/>
      <c r="I70" s="226"/>
    </row>
    <row r="71" spans="1:9" s="238" customFormat="1" ht="22.5" customHeight="1" x14ac:dyDescent="0.25">
      <c r="A71" s="257"/>
      <c r="B71" s="220" t="s">
        <v>77</v>
      </c>
      <c r="C71" s="221">
        <v>134</v>
      </c>
      <c r="D71" s="221">
        <v>33</v>
      </c>
      <c r="E71" s="222">
        <f t="shared" si="10"/>
        <v>0.2462686567164179</v>
      </c>
      <c r="F71" s="221">
        <v>157</v>
      </c>
      <c r="G71" s="221">
        <v>31</v>
      </c>
      <c r="H71" s="222">
        <f t="shared" si="15"/>
        <v>0.19745222929936307</v>
      </c>
      <c r="I71" s="226"/>
    </row>
    <row r="72" spans="1:9" s="238" customFormat="1" ht="39" customHeight="1" x14ac:dyDescent="0.25">
      <c r="A72" s="257"/>
      <c r="B72" s="233" t="s">
        <v>88</v>
      </c>
      <c r="C72" s="279" t="s">
        <v>155</v>
      </c>
      <c r="D72" s="280"/>
      <c r="E72" s="280"/>
      <c r="F72" s="280"/>
      <c r="G72" s="280"/>
      <c r="H72" s="281"/>
      <c r="I72" s="226"/>
    </row>
    <row r="73" spans="1:9" s="238" customFormat="1" ht="22.5" customHeight="1" x14ac:dyDescent="0.25">
      <c r="A73" s="132">
        <v>11</v>
      </c>
      <c r="B73" s="226" t="s">
        <v>98</v>
      </c>
      <c r="C73" s="240">
        <f t="shared" ref="C73:D73" si="28">C74</f>
        <v>55</v>
      </c>
      <c r="D73" s="240">
        <f t="shared" si="28"/>
        <v>49</v>
      </c>
      <c r="E73" s="241"/>
      <c r="F73" s="240">
        <f t="shared" ref="F73" si="29">F74</f>
        <v>60</v>
      </c>
      <c r="G73" s="240">
        <f t="shared" ref="G73" si="30">G74</f>
        <v>28</v>
      </c>
      <c r="H73" s="241"/>
      <c r="I73" s="226"/>
    </row>
    <row r="74" spans="1:9" s="209" customFormat="1" ht="22.5" customHeight="1" x14ac:dyDescent="0.25">
      <c r="A74" s="219"/>
      <c r="B74" s="220" t="s">
        <v>41</v>
      </c>
      <c r="C74" s="224">
        <v>55</v>
      </c>
      <c r="D74" s="224">
        <v>49</v>
      </c>
      <c r="E74" s="222">
        <f t="shared" ref="E74:E76" si="31">D74/C74</f>
        <v>0.89090909090909087</v>
      </c>
      <c r="F74" s="224">
        <v>60</v>
      </c>
      <c r="G74" s="224">
        <v>28</v>
      </c>
      <c r="H74" s="222">
        <f t="shared" ref="H74:H76" si="32">G74/F74</f>
        <v>0.46666666666666667</v>
      </c>
      <c r="I74" s="220"/>
    </row>
    <row r="75" spans="1:9" s="238" customFormat="1" ht="22.5" customHeight="1" x14ac:dyDescent="0.25">
      <c r="A75" s="132">
        <v>12</v>
      </c>
      <c r="B75" s="226" t="s">
        <v>99</v>
      </c>
      <c r="C75" s="240">
        <f t="shared" ref="C75:D75" si="33">C76</f>
        <v>113</v>
      </c>
      <c r="D75" s="240">
        <f t="shared" si="33"/>
        <v>38</v>
      </c>
      <c r="E75" s="241"/>
      <c r="F75" s="240">
        <f t="shared" ref="F75" si="34">F76</f>
        <v>117</v>
      </c>
      <c r="G75" s="240">
        <f t="shared" ref="G75" si="35">G76</f>
        <v>14</v>
      </c>
      <c r="H75" s="241"/>
      <c r="I75" s="226"/>
    </row>
    <row r="76" spans="1:9" s="136" customFormat="1" ht="22.5" customHeight="1" x14ac:dyDescent="0.25">
      <c r="A76" s="236"/>
      <c r="B76" s="220" t="s">
        <v>41</v>
      </c>
      <c r="C76" s="221">
        <v>113</v>
      </c>
      <c r="D76" s="221">
        <v>38</v>
      </c>
      <c r="E76" s="222">
        <f t="shared" si="31"/>
        <v>0.33628318584070799</v>
      </c>
      <c r="F76" s="237">
        <v>117</v>
      </c>
      <c r="G76" s="237">
        <v>14</v>
      </c>
      <c r="H76" s="222">
        <f t="shared" si="32"/>
        <v>0.11965811965811966</v>
      </c>
      <c r="I76" s="206"/>
    </row>
    <row r="77" spans="1:9" s="249" customFormat="1" ht="15" x14ac:dyDescent="0.2">
      <c r="A77" s="244"/>
      <c r="B77" s="245" t="s">
        <v>143</v>
      </c>
      <c r="C77" s="246"/>
      <c r="D77" s="246"/>
      <c r="E77" s="247"/>
      <c r="F77" s="248"/>
      <c r="G77" s="248"/>
      <c r="H77" s="247"/>
      <c r="I77" s="248"/>
    </row>
    <row r="78" spans="1:9" s="256" customFormat="1" ht="51.75" customHeight="1" x14ac:dyDescent="0.25">
      <c r="A78" s="282" t="s">
        <v>144</v>
      </c>
      <c r="B78" s="282"/>
      <c r="C78" s="282"/>
      <c r="D78" s="282"/>
      <c r="E78" s="282"/>
      <c r="F78" s="282"/>
      <c r="G78" s="282"/>
      <c r="H78" s="282"/>
      <c r="I78" s="282"/>
    </row>
    <row r="79" spans="1:9" s="256" customFormat="1" ht="18" customHeight="1" x14ac:dyDescent="0.25">
      <c r="A79" s="283" t="s">
        <v>148</v>
      </c>
      <c r="B79" s="283"/>
      <c r="C79" s="283"/>
      <c r="D79" s="283"/>
      <c r="E79" s="283"/>
      <c r="F79" s="283"/>
      <c r="G79" s="283"/>
      <c r="H79" s="283"/>
      <c r="I79" s="283"/>
    </row>
    <row r="80" spans="1:9" ht="85.5" customHeight="1" x14ac:dyDescent="0.2">
      <c r="A80" s="283" t="s">
        <v>166</v>
      </c>
      <c r="B80" s="284"/>
      <c r="C80" s="284"/>
      <c r="D80" s="284"/>
      <c r="E80" s="284"/>
      <c r="F80" s="284"/>
      <c r="G80" s="284"/>
      <c r="H80" s="284"/>
      <c r="I80" s="284"/>
    </row>
    <row r="81" spans="1:9" ht="27.75" customHeight="1" x14ac:dyDescent="0.2">
      <c r="A81" s="284" t="s">
        <v>173</v>
      </c>
      <c r="B81" s="284"/>
      <c r="C81" s="284"/>
      <c r="D81" s="284"/>
      <c r="E81" s="284"/>
      <c r="F81" s="284"/>
      <c r="G81" s="284"/>
      <c r="H81" s="284"/>
      <c r="I81" s="284"/>
    </row>
  </sheetData>
  <mergeCells count="13">
    <mergeCell ref="C42:H42"/>
    <mergeCell ref="A78:I78"/>
    <mergeCell ref="A79:I79"/>
    <mergeCell ref="A80:I80"/>
    <mergeCell ref="A81:I81"/>
    <mergeCell ref="C72:H72"/>
    <mergeCell ref="A1:I1"/>
    <mergeCell ref="B4:B5"/>
    <mergeCell ref="C4:E4"/>
    <mergeCell ref="F4:H4"/>
    <mergeCell ref="A4:A5"/>
    <mergeCell ref="A2:I2"/>
    <mergeCell ref="I4:I5"/>
  </mergeCells>
  <pageMargins left="0.28000000000000003" right="0.25" top="0.4" bottom="0.38" header="0.3" footer="0.3"/>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PL2.Tỷ lệ nghèo</vt:lpstr>
      <vt:lpstr>PL5. TỈNH Tổng hợp DTĐT</vt:lpstr>
      <vt:lpstr>'PL2.Tỷ lệ nghèo'!Print_Titles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Van Tan</dc:creator>
  <cp:lastModifiedBy>Admin</cp:lastModifiedBy>
  <cp:lastPrinted>2025-01-24T02:19:31Z</cp:lastPrinted>
  <dcterms:created xsi:type="dcterms:W3CDTF">2020-03-12T06:21:53Z</dcterms:created>
  <dcterms:modified xsi:type="dcterms:W3CDTF">2025-05-08T10:18:38Z</dcterms:modified>
</cp:coreProperties>
</file>